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esktop\STUDÉNKA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0 ON a VN Pol" sheetId="12" r:id="rId4"/>
    <sheet name="SO 101 SO 1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ON a VN Pol'!$1:$7</definedName>
    <definedName name="_xlnm.Print_Titles" localSheetId="4">'SO 101 SO 101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ON a VN Pol'!$A$1:$Y$41</definedName>
    <definedName name="_xlnm.Print_Area" localSheetId="4">'SO 101 SO 101 Pol'!$A$1:$Y$275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274" i="13"/>
  <c r="BA258" i="13"/>
  <c r="BA257" i="13"/>
  <c r="BA226" i="13"/>
  <c r="BA222" i="13"/>
  <c r="BA217" i="13"/>
  <c r="BA213" i="13"/>
  <c r="BA203" i="13"/>
  <c r="BA175" i="13"/>
  <c r="BA170" i="13"/>
  <c r="BA162" i="13"/>
  <c r="BA145" i="13"/>
  <c r="BA86" i="13"/>
  <c r="BA82" i="13"/>
  <c r="BA26" i="13"/>
  <c r="G8" i="13"/>
  <c r="O8" i="13"/>
  <c r="G9" i="13"/>
  <c r="I9" i="13"/>
  <c r="I8" i="13" s="1"/>
  <c r="K9" i="13"/>
  <c r="K8" i="13" s="1"/>
  <c r="M9" i="13"/>
  <c r="O9" i="13"/>
  <c r="Q9" i="13"/>
  <c r="Q8" i="13" s="1"/>
  <c r="V9" i="13"/>
  <c r="G15" i="13"/>
  <c r="M15" i="13" s="1"/>
  <c r="I15" i="13"/>
  <c r="K15" i="13"/>
  <c r="O15" i="13"/>
  <c r="Q15" i="13"/>
  <c r="V15" i="13"/>
  <c r="V8" i="13" s="1"/>
  <c r="G19" i="13"/>
  <c r="G20" i="13"/>
  <c r="M20" i="13" s="1"/>
  <c r="M19" i="13" s="1"/>
  <c r="I20" i="13"/>
  <c r="I19" i="13" s="1"/>
  <c r="K20" i="13"/>
  <c r="K19" i="13" s="1"/>
  <c r="O20" i="13"/>
  <c r="O19" i="13" s="1"/>
  <c r="Q20" i="13"/>
  <c r="Q19" i="13" s="1"/>
  <c r="V20" i="13"/>
  <c r="V19" i="13" s="1"/>
  <c r="G24" i="13"/>
  <c r="K24" i="13"/>
  <c r="Q24" i="13"/>
  <c r="G25" i="13"/>
  <c r="I25" i="13"/>
  <c r="I24" i="13" s="1"/>
  <c r="K25" i="13"/>
  <c r="M25" i="13"/>
  <c r="M24" i="13" s="1"/>
  <c r="O25" i="13"/>
  <c r="O24" i="13" s="1"/>
  <c r="Q25" i="13"/>
  <c r="V25" i="13"/>
  <c r="V24" i="13" s="1"/>
  <c r="G29" i="13"/>
  <c r="K29" i="13"/>
  <c r="O29" i="13"/>
  <c r="G30" i="13"/>
  <c r="M30" i="13" s="1"/>
  <c r="M29" i="13" s="1"/>
  <c r="I30" i="13"/>
  <c r="I29" i="13" s="1"/>
  <c r="K30" i="13"/>
  <c r="O30" i="13"/>
  <c r="Q30" i="13"/>
  <c r="Q29" i="13" s="1"/>
  <c r="V30" i="13"/>
  <c r="V29" i="13" s="1"/>
  <c r="G33" i="13"/>
  <c r="I33" i="13"/>
  <c r="K33" i="13"/>
  <c r="O33" i="13"/>
  <c r="V33" i="13"/>
  <c r="G34" i="13"/>
  <c r="I34" i="13"/>
  <c r="K34" i="13"/>
  <c r="M34" i="13"/>
  <c r="M33" i="13" s="1"/>
  <c r="O34" i="13"/>
  <c r="Q34" i="13"/>
  <c r="Q33" i="13" s="1"/>
  <c r="V34" i="13"/>
  <c r="G41" i="13"/>
  <c r="O41" i="13"/>
  <c r="G42" i="13"/>
  <c r="M42" i="13" s="1"/>
  <c r="M41" i="13" s="1"/>
  <c r="I42" i="13"/>
  <c r="I41" i="13" s="1"/>
  <c r="K42" i="13"/>
  <c r="O42" i="13"/>
  <c r="Q42" i="13"/>
  <c r="Q41" i="13" s="1"/>
  <c r="V42" i="13"/>
  <c r="G46" i="13"/>
  <c r="M46" i="13" s="1"/>
  <c r="I46" i="13"/>
  <c r="K46" i="13"/>
  <c r="K41" i="13" s="1"/>
  <c r="O46" i="13"/>
  <c r="Q46" i="13"/>
  <c r="V46" i="13"/>
  <c r="V41" i="13" s="1"/>
  <c r="I50" i="13"/>
  <c r="Q50" i="13"/>
  <c r="V50" i="13"/>
  <c r="G51" i="13"/>
  <c r="G50" i="13" s="1"/>
  <c r="I51" i="13"/>
  <c r="K51" i="13"/>
  <c r="K50" i="13" s="1"/>
  <c r="O51" i="13"/>
  <c r="O50" i="13" s="1"/>
  <c r="Q51" i="13"/>
  <c r="V51" i="13"/>
  <c r="G55" i="13"/>
  <c r="I55" i="13"/>
  <c r="Q55" i="13"/>
  <c r="G56" i="13"/>
  <c r="M56" i="13" s="1"/>
  <c r="M55" i="13" s="1"/>
  <c r="I56" i="13"/>
  <c r="K56" i="13"/>
  <c r="K55" i="13" s="1"/>
  <c r="O56" i="13"/>
  <c r="O55" i="13" s="1"/>
  <c r="Q56" i="13"/>
  <c r="V56" i="13"/>
  <c r="V55" i="13" s="1"/>
  <c r="I61" i="13"/>
  <c r="K61" i="13"/>
  <c r="M61" i="13"/>
  <c r="Q61" i="13"/>
  <c r="G62" i="13"/>
  <c r="G61" i="13" s="1"/>
  <c r="I62" i="13"/>
  <c r="K62" i="13"/>
  <c r="M62" i="13"/>
  <c r="O62" i="13"/>
  <c r="O61" i="13" s="1"/>
  <c r="Q62" i="13"/>
  <c r="V62" i="13"/>
  <c r="V61" i="13" s="1"/>
  <c r="Q65" i="13"/>
  <c r="G66" i="13"/>
  <c r="M66" i="13" s="1"/>
  <c r="I66" i="13"/>
  <c r="I65" i="13" s="1"/>
  <c r="K66" i="13"/>
  <c r="K65" i="13" s="1"/>
  <c r="O66" i="13"/>
  <c r="Q66" i="13"/>
  <c r="V66" i="13"/>
  <c r="V65" i="13" s="1"/>
  <c r="G70" i="13"/>
  <c r="I70" i="13"/>
  <c r="K70" i="13"/>
  <c r="M70" i="13"/>
  <c r="O70" i="13"/>
  <c r="Q70" i="13"/>
  <c r="V70" i="13"/>
  <c r="G74" i="13"/>
  <c r="G65" i="13" s="1"/>
  <c r="I74" i="13"/>
  <c r="K74" i="13"/>
  <c r="O74" i="13"/>
  <c r="Q74" i="13"/>
  <c r="V74" i="13"/>
  <c r="G78" i="13"/>
  <c r="M78" i="13" s="1"/>
  <c r="I78" i="13"/>
  <c r="K78" i="13"/>
  <c r="O78" i="13"/>
  <c r="Q78" i="13"/>
  <c r="V78" i="13"/>
  <c r="G81" i="13"/>
  <c r="M81" i="13" s="1"/>
  <c r="I81" i="13"/>
  <c r="K81" i="13"/>
  <c r="O81" i="13"/>
  <c r="Q81" i="13"/>
  <c r="V81" i="13"/>
  <c r="G85" i="13"/>
  <c r="I85" i="13"/>
  <c r="K85" i="13"/>
  <c r="M85" i="13"/>
  <c r="O85" i="13"/>
  <c r="Q85" i="13"/>
  <c r="V85" i="13"/>
  <c r="G89" i="13"/>
  <c r="I89" i="13"/>
  <c r="K89" i="13"/>
  <c r="M89" i="13"/>
  <c r="O89" i="13"/>
  <c r="O65" i="13" s="1"/>
  <c r="Q89" i="13"/>
  <c r="V89" i="13"/>
  <c r="G93" i="13"/>
  <c r="O93" i="13"/>
  <c r="Q93" i="13"/>
  <c r="G94" i="13"/>
  <c r="M94" i="13" s="1"/>
  <c r="M93" i="13" s="1"/>
  <c r="I94" i="13"/>
  <c r="I93" i="13" s="1"/>
  <c r="K94" i="13"/>
  <c r="K93" i="13" s="1"/>
  <c r="O94" i="13"/>
  <c r="Q94" i="13"/>
  <c r="V94" i="13"/>
  <c r="V93" i="13" s="1"/>
  <c r="G97" i="13"/>
  <c r="I97" i="13"/>
  <c r="K97" i="13"/>
  <c r="M97" i="13"/>
  <c r="O97" i="13"/>
  <c r="Q97" i="13"/>
  <c r="V97" i="13"/>
  <c r="G100" i="13"/>
  <c r="G101" i="13"/>
  <c r="M101" i="13" s="1"/>
  <c r="I101" i="13"/>
  <c r="I100" i="13" s="1"/>
  <c r="K101" i="13"/>
  <c r="O101" i="13"/>
  <c r="O100" i="13" s="1"/>
  <c r="Q101" i="13"/>
  <c r="Q100" i="13" s="1"/>
  <c r="V101" i="13"/>
  <c r="G104" i="13"/>
  <c r="M104" i="13" s="1"/>
  <c r="I104" i="13"/>
  <c r="K104" i="13"/>
  <c r="K100" i="13" s="1"/>
  <c r="O104" i="13"/>
  <c r="Q104" i="13"/>
  <c r="V104" i="13"/>
  <c r="V100" i="13" s="1"/>
  <c r="G107" i="13"/>
  <c r="I107" i="13"/>
  <c r="K107" i="13"/>
  <c r="M107" i="13"/>
  <c r="O107" i="13"/>
  <c r="Q107" i="13"/>
  <c r="V107" i="13"/>
  <c r="G110" i="13"/>
  <c r="I110" i="13"/>
  <c r="K110" i="13"/>
  <c r="M110" i="13"/>
  <c r="O110" i="13"/>
  <c r="Q110" i="13"/>
  <c r="V110" i="13"/>
  <c r="G113" i="13"/>
  <c r="M113" i="13" s="1"/>
  <c r="I113" i="13"/>
  <c r="K113" i="13"/>
  <c r="O113" i="13"/>
  <c r="Q113" i="13"/>
  <c r="V113" i="13"/>
  <c r="G117" i="13"/>
  <c r="M117" i="13" s="1"/>
  <c r="I117" i="13"/>
  <c r="K117" i="13"/>
  <c r="O117" i="13"/>
  <c r="Q117" i="13"/>
  <c r="V117" i="13"/>
  <c r="G122" i="13"/>
  <c r="I122" i="13"/>
  <c r="K122" i="13"/>
  <c r="M122" i="13"/>
  <c r="O122" i="13"/>
  <c r="Q122" i="13"/>
  <c r="V122" i="13"/>
  <c r="G126" i="13"/>
  <c r="K126" i="13"/>
  <c r="V126" i="13"/>
  <c r="G127" i="13"/>
  <c r="M127" i="13" s="1"/>
  <c r="M126" i="13" s="1"/>
  <c r="I127" i="13"/>
  <c r="I126" i="13" s="1"/>
  <c r="K127" i="13"/>
  <c r="O127" i="13"/>
  <c r="O126" i="13" s="1"/>
  <c r="Q127" i="13"/>
  <c r="Q126" i="13" s="1"/>
  <c r="V127" i="13"/>
  <c r="G131" i="13"/>
  <c r="I131" i="13"/>
  <c r="K131" i="13"/>
  <c r="O131" i="13"/>
  <c r="Q131" i="13"/>
  <c r="G132" i="13"/>
  <c r="I132" i="13"/>
  <c r="K132" i="13"/>
  <c r="M132" i="13"/>
  <c r="M131" i="13" s="1"/>
  <c r="O132" i="13"/>
  <c r="Q132" i="13"/>
  <c r="V132" i="13"/>
  <c r="V131" i="13" s="1"/>
  <c r="O135" i="13"/>
  <c r="G136" i="13"/>
  <c r="G135" i="13" s="1"/>
  <c r="I136" i="13"/>
  <c r="I135" i="13" s="1"/>
  <c r="K136" i="13"/>
  <c r="O136" i="13"/>
  <c r="Q136" i="13"/>
  <c r="Q135" i="13" s="1"/>
  <c r="V136" i="13"/>
  <c r="G141" i="13"/>
  <c r="M141" i="13" s="1"/>
  <c r="I141" i="13"/>
  <c r="K141" i="13"/>
  <c r="K135" i="13" s="1"/>
  <c r="O141" i="13"/>
  <c r="Q141" i="13"/>
  <c r="V141" i="13"/>
  <c r="V135" i="13" s="1"/>
  <c r="G144" i="13"/>
  <c r="I144" i="13"/>
  <c r="K144" i="13"/>
  <c r="M144" i="13"/>
  <c r="O144" i="13"/>
  <c r="Q144" i="13"/>
  <c r="V144" i="13"/>
  <c r="G149" i="13"/>
  <c r="K149" i="13"/>
  <c r="V149" i="13"/>
  <c r="G150" i="13"/>
  <c r="M150" i="13" s="1"/>
  <c r="M149" i="13" s="1"/>
  <c r="I150" i="13"/>
  <c r="I149" i="13" s="1"/>
  <c r="K150" i="13"/>
  <c r="O150" i="13"/>
  <c r="O149" i="13" s="1"/>
  <c r="Q150" i="13"/>
  <c r="Q149" i="13" s="1"/>
  <c r="V150" i="13"/>
  <c r="K154" i="13"/>
  <c r="G155" i="13"/>
  <c r="I155" i="13"/>
  <c r="K155" i="13"/>
  <c r="M155" i="13"/>
  <c r="O155" i="13"/>
  <c r="Q155" i="13"/>
  <c r="V155" i="13"/>
  <c r="V154" i="13" s="1"/>
  <c r="G158" i="13"/>
  <c r="G154" i="13" s="1"/>
  <c r="I158" i="13"/>
  <c r="K158" i="13"/>
  <c r="M158" i="13"/>
  <c r="O158" i="13"/>
  <c r="O154" i="13" s="1"/>
  <c r="Q158" i="13"/>
  <c r="V158" i="13"/>
  <c r="G161" i="13"/>
  <c r="M161" i="13" s="1"/>
  <c r="I161" i="13"/>
  <c r="K161" i="13"/>
  <c r="O161" i="13"/>
  <c r="Q161" i="13"/>
  <c r="Q154" i="13" s="1"/>
  <c r="V161" i="13"/>
  <c r="G166" i="13"/>
  <c r="M166" i="13" s="1"/>
  <c r="I166" i="13"/>
  <c r="I154" i="13" s="1"/>
  <c r="K166" i="13"/>
  <c r="O166" i="13"/>
  <c r="Q166" i="13"/>
  <c r="V166" i="13"/>
  <c r="G169" i="13"/>
  <c r="I169" i="13"/>
  <c r="K169" i="13"/>
  <c r="M169" i="13"/>
  <c r="O169" i="13"/>
  <c r="Q169" i="13"/>
  <c r="V169" i="13"/>
  <c r="G174" i="13"/>
  <c r="AF274" i="13" s="1"/>
  <c r="I174" i="13"/>
  <c r="K174" i="13"/>
  <c r="O174" i="13"/>
  <c r="Q174" i="13"/>
  <c r="V174" i="13"/>
  <c r="G179" i="13"/>
  <c r="I179" i="13"/>
  <c r="G180" i="13"/>
  <c r="M180" i="13" s="1"/>
  <c r="I180" i="13"/>
  <c r="K180" i="13"/>
  <c r="K179" i="13" s="1"/>
  <c r="O180" i="13"/>
  <c r="Q180" i="13"/>
  <c r="Q179" i="13" s="1"/>
  <c r="V180" i="13"/>
  <c r="V179" i="13" s="1"/>
  <c r="G184" i="13"/>
  <c r="I184" i="13"/>
  <c r="K184" i="13"/>
  <c r="M184" i="13"/>
  <c r="O184" i="13"/>
  <c r="Q184" i="13"/>
  <c r="V184" i="13"/>
  <c r="G187" i="13"/>
  <c r="I187" i="13"/>
  <c r="K187" i="13"/>
  <c r="M187" i="13"/>
  <c r="O187" i="13"/>
  <c r="O179" i="13" s="1"/>
  <c r="Q187" i="13"/>
  <c r="V187" i="13"/>
  <c r="G190" i="13"/>
  <c r="M190" i="13" s="1"/>
  <c r="I190" i="13"/>
  <c r="K190" i="13"/>
  <c r="O190" i="13"/>
  <c r="Q190" i="13"/>
  <c r="V190" i="13"/>
  <c r="G193" i="13"/>
  <c r="M193" i="13" s="1"/>
  <c r="I193" i="13"/>
  <c r="K193" i="13"/>
  <c r="O193" i="13"/>
  <c r="Q193" i="13"/>
  <c r="V193" i="13"/>
  <c r="K196" i="13"/>
  <c r="Q196" i="13"/>
  <c r="V196" i="13"/>
  <c r="G197" i="13"/>
  <c r="G196" i="13" s="1"/>
  <c r="I197" i="13"/>
  <c r="I196" i="13" s="1"/>
  <c r="K197" i="13"/>
  <c r="O197" i="13"/>
  <c r="O196" i="13" s="1"/>
  <c r="Q197" i="13"/>
  <c r="V197" i="13"/>
  <c r="G201" i="13"/>
  <c r="I201" i="13"/>
  <c r="G202" i="13"/>
  <c r="M202" i="13" s="1"/>
  <c r="M201" i="13" s="1"/>
  <c r="I202" i="13"/>
  <c r="K202" i="13"/>
  <c r="K201" i="13" s="1"/>
  <c r="O202" i="13"/>
  <c r="Q202" i="13"/>
  <c r="Q201" i="13" s="1"/>
  <c r="V202" i="13"/>
  <c r="V201" i="13" s="1"/>
  <c r="G206" i="13"/>
  <c r="I206" i="13"/>
  <c r="K206" i="13"/>
  <c r="M206" i="13"/>
  <c r="O206" i="13"/>
  <c r="Q206" i="13"/>
  <c r="V206" i="13"/>
  <c r="G212" i="13"/>
  <c r="I212" i="13"/>
  <c r="K212" i="13"/>
  <c r="M212" i="13"/>
  <c r="O212" i="13"/>
  <c r="O201" i="13" s="1"/>
  <c r="Q212" i="13"/>
  <c r="V212" i="13"/>
  <c r="G216" i="13"/>
  <c r="M216" i="13" s="1"/>
  <c r="I216" i="13"/>
  <c r="K216" i="13"/>
  <c r="O216" i="13"/>
  <c r="Q216" i="13"/>
  <c r="V216" i="13"/>
  <c r="Q220" i="13"/>
  <c r="V220" i="13"/>
  <c r="G221" i="13"/>
  <c r="I221" i="13"/>
  <c r="K221" i="13"/>
  <c r="K220" i="13" s="1"/>
  <c r="M221" i="13"/>
  <c r="O221" i="13"/>
  <c r="Q221" i="13"/>
  <c r="V221" i="13"/>
  <c r="G225" i="13"/>
  <c r="G220" i="13" s="1"/>
  <c r="I225" i="13"/>
  <c r="K225" i="13"/>
  <c r="O225" i="13"/>
  <c r="O220" i="13" s="1"/>
  <c r="Q225" i="13"/>
  <c r="V225" i="13"/>
  <c r="G229" i="13"/>
  <c r="M229" i="13" s="1"/>
  <c r="I229" i="13"/>
  <c r="I220" i="13" s="1"/>
  <c r="K229" i="13"/>
  <c r="O229" i="13"/>
  <c r="Q229" i="13"/>
  <c r="V229" i="13"/>
  <c r="I233" i="13"/>
  <c r="K233" i="13"/>
  <c r="G234" i="13"/>
  <c r="I234" i="13"/>
  <c r="K234" i="13"/>
  <c r="M234" i="13"/>
  <c r="O234" i="13"/>
  <c r="Q234" i="13"/>
  <c r="V234" i="13"/>
  <c r="V233" i="13" s="1"/>
  <c r="G238" i="13"/>
  <c r="I238" i="13"/>
  <c r="K238" i="13"/>
  <c r="M238" i="13"/>
  <c r="O238" i="13"/>
  <c r="O233" i="13" s="1"/>
  <c r="Q238" i="13"/>
  <c r="V238" i="13"/>
  <c r="G242" i="13"/>
  <c r="G233" i="13" s="1"/>
  <c r="I242" i="13"/>
  <c r="K242" i="13"/>
  <c r="M242" i="13"/>
  <c r="O242" i="13"/>
  <c r="Q242" i="13"/>
  <c r="Q233" i="13" s="1"/>
  <c r="V242" i="13"/>
  <c r="G246" i="13"/>
  <c r="M246" i="13" s="1"/>
  <c r="I246" i="13"/>
  <c r="K246" i="13"/>
  <c r="O246" i="13"/>
  <c r="Q246" i="13"/>
  <c r="V246" i="13"/>
  <c r="G250" i="13"/>
  <c r="I250" i="13"/>
  <c r="K250" i="13"/>
  <c r="M250" i="13"/>
  <c r="O250" i="13"/>
  <c r="Q250" i="13"/>
  <c r="V250" i="13"/>
  <c r="G255" i="13"/>
  <c r="K255" i="13"/>
  <c r="V255" i="13"/>
  <c r="G256" i="13"/>
  <c r="M256" i="13" s="1"/>
  <c r="M255" i="13" s="1"/>
  <c r="I256" i="13"/>
  <c r="I255" i="13" s="1"/>
  <c r="K256" i="13"/>
  <c r="O256" i="13"/>
  <c r="O255" i="13" s="1"/>
  <c r="Q256" i="13"/>
  <c r="Q255" i="13" s="1"/>
  <c r="V256" i="13"/>
  <c r="G261" i="13"/>
  <c r="I261" i="13"/>
  <c r="K261" i="13"/>
  <c r="O261" i="13"/>
  <c r="Q261" i="13"/>
  <c r="G262" i="13"/>
  <c r="I262" i="13"/>
  <c r="K262" i="13"/>
  <c r="M262" i="13"/>
  <c r="M261" i="13" s="1"/>
  <c r="O262" i="13"/>
  <c r="Q262" i="13"/>
  <c r="V262" i="13"/>
  <c r="V261" i="13" s="1"/>
  <c r="O265" i="13"/>
  <c r="G266" i="13"/>
  <c r="G265" i="13" s="1"/>
  <c r="I266" i="13"/>
  <c r="I265" i="13" s="1"/>
  <c r="K266" i="13"/>
  <c r="O266" i="13"/>
  <c r="Q266" i="13"/>
  <c r="Q265" i="13" s="1"/>
  <c r="V266" i="13"/>
  <c r="G270" i="13"/>
  <c r="M270" i="13" s="1"/>
  <c r="I270" i="13"/>
  <c r="K270" i="13"/>
  <c r="K265" i="13" s="1"/>
  <c r="O270" i="13"/>
  <c r="Q270" i="13"/>
  <c r="V270" i="13"/>
  <c r="V265" i="13" s="1"/>
  <c r="AE274" i="13"/>
  <c r="G40" i="12"/>
  <c r="BA33" i="12"/>
  <c r="BA30" i="12"/>
  <c r="BA27" i="12"/>
  <c r="BA24" i="12"/>
  <c r="BA20" i="12"/>
  <c r="BA16" i="12"/>
  <c r="BA13" i="12"/>
  <c r="BA10" i="12"/>
  <c r="G8" i="12"/>
  <c r="V8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2" i="12"/>
  <c r="G23" i="12"/>
  <c r="M23" i="12" s="1"/>
  <c r="I23" i="12"/>
  <c r="I22" i="12" s="1"/>
  <c r="K23" i="12"/>
  <c r="K22" i="12" s="1"/>
  <c r="O23" i="12"/>
  <c r="O22" i="12" s="1"/>
  <c r="Q23" i="12"/>
  <c r="V23" i="12"/>
  <c r="V22" i="12" s="1"/>
  <c r="G26" i="12"/>
  <c r="I26" i="12"/>
  <c r="K26" i="12"/>
  <c r="M26" i="12"/>
  <c r="O26" i="12"/>
  <c r="Q26" i="12"/>
  <c r="Q22" i="12" s="1"/>
  <c r="V26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AE40" i="12"/>
  <c r="AF40" i="12"/>
  <c r="I20" i="1"/>
  <c r="I19" i="1"/>
  <c r="I18" i="1"/>
  <c r="I17" i="1"/>
  <c r="F45" i="1"/>
  <c r="G23" i="1" s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H39" i="1"/>
  <c r="H45" i="1" s="1"/>
  <c r="I16" i="1" l="1"/>
  <c r="I21" i="1" s="1"/>
  <c r="I69" i="1"/>
  <c r="J59" i="1" s="1"/>
  <c r="G26" i="1"/>
  <c r="A26" i="1"/>
  <c r="A23" i="1"/>
  <c r="G28" i="1"/>
  <c r="M65" i="13"/>
  <c r="M179" i="13"/>
  <c r="M233" i="13"/>
  <c r="M100" i="13"/>
  <c r="M8" i="13"/>
  <c r="M154" i="13"/>
  <c r="M136" i="13"/>
  <c r="M135" i="13" s="1"/>
  <c r="M266" i="13"/>
  <c r="M265" i="13" s="1"/>
  <c r="M225" i="13"/>
  <c r="M220" i="13" s="1"/>
  <c r="M197" i="13"/>
  <c r="M196" i="13" s="1"/>
  <c r="M174" i="13"/>
  <c r="M74" i="13"/>
  <c r="M51" i="13"/>
  <c r="M50" i="13" s="1"/>
  <c r="M22" i="12"/>
  <c r="M8" i="12"/>
  <c r="I39" i="1"/>
  <c r="I45" i="1" s="1"/>
  <c r="J28" i="1"/>
  <c r="J26" i="1"/>
  <c r="G38" i="1"/>
  <c r="F38" i="1"/>
  <c r="J23" i="1"/>
  <c r="J24" i="1"/>
  <c r="J25" i="1"/>
  <c r="J27" i="1"/>
  <c r="E24" i="1"/>
  <c r="E26" i="1"/>
  <c r="J67" i="1" l="1"/>
  <c r="J63" i="1"/>
  <c r="J68" i="1"/>
  <c r="J64" i="1"/>
  <c r="J58" i="1"/>
  <c r="J62" i="1"/>
  <c r="J61" i="1"/>
  <c r="J60" i="1"/>
  <c r="J57" i="1"/>
  <c r="J66" i="1"/>
  <c r="J65" i="1"/>
  <c r="G24" i="1"/>
  <c r="A27" i="1" s="1"/>
  <c r="A24" i="1"/>
  <c r="J43" i="1"/>
  <c r="J41" i="1"/>
  <c r="J42" i="1"/>
  <c r="J39" i="1"/>
  <c r="J45" i="1" s="1"/>
  <c r="J44" i="1"/>
  <c r="J69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Michal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<sst xmlns="http://schemas.openxmlformats.org/spreadsheetml/2006/main" count="1266" uniqueCount="394">
  <si>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</si>
  <si>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</si>
  <si>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</si>
  <si>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</si>
  <si>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</si>
  <si>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</si>
  <si>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</si>
  <si>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</si>
  <si>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</si>
  <si>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</si>
  <si>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</si>
  <si>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</si>
  <si>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</si>
  <si>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</si>
  <si>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</si>
  <si>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</si>
  <si>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</si>
  <si>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</si>
  <si>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</si>
  <si>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</si>
  <si>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</si>
  <si>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</si>
  <si>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</si>
  <si>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</si>
  <si>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</si>
  <si>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</si>
  <si>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</si>
  <si>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</si>
  <si>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</si>
  <si>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</si>
  <si>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</si>
  <si>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</si>
  <si>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</si>
  <si>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</si>
  <si>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</si>
  <si>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</si>
  <si>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</si>
  <si>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</si>
  <si>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</si>
  <si>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</si>
  <si>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</si>
  <si>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</si>
  <si>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</si>
  <si>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MH06-1/2020</t>
  </si>
  <si>
    <t>PD chodník podél ul. 2. května (úsek od Dělnického domu po ul. Panskou)</t>
  </si>
  <si>
    <t>Stavba</t>
  </si>
  <si>
    <t>Stavební objekt</t>
  </si>
  <si>
    <t>000</t>
  </si>
  <si>
    <t>Ostatní a vedlejší náklady</t>
  </si>
  <si>
    <t>ON a VN</t>
  </si>
  <si>
    <t>SO 101</t>
  </si>
  <si>
    <t>CHODNÍK</t>
  </si>
  <si>
    <t>Celkem za stavbu</t>
  </si>
  <si>
    <t>CZK</t>
  </si>
  <si>
    <t>#POPS</t>
  </si>
  <si>
    <t>Popis stavby: MH06-1/2020 - PD chodník podél ul. 2. května (úsek od Dělnického domu po ul. Panskou)</t>
  </si>
  <si>
    <t>#POPO</t>
  </si>
  <si>
    <t>Popis objektu: 000 - Ostatní a vedlejší náklady</t>
  </si>
  <si>
    <t>#POPR</t>
  </si>
  <si>
    <t>Popis rozpočtu: ON a VN - Ostatní a vedlejší náklady</t>
  </si>
  <si>
    <t>Popis objektu: SO 101 - CHODNÍK</t>
  </si>
  <si>
    <t>Popis rozpočtu: SO 101 - CHODNÍK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</si>
  <si>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</si>
  <si>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</si>
  <si>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</si>
  <si>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</si>
  <si>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</si>
  <si>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</si>
  <si>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</si>
  <si>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</si>
  <si>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</si>
  <si>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</si>
  <si>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</si>
  <si>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</si>
  <si>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</si>
  <si>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</si>
  <si>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</si>
  <si>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</si>
  <si>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</si>
  <si>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</si>
  <si>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</si>
  <si>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</si>
  <si>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</si>
  <si>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</si>
  <si>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</si>
  <si>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</si>
  <si>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</si>
  <si>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</si>
  <si>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</si>
  <si>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</si>
  <si>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</si>
  <si>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</si>
  <si>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</si>
  <si>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</si>
  <si>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</si>
  <si>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</si>
  <si>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</si>
  <si>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</si>
  <si>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</si>
  <si>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</si>
  <si>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</si>
  <si>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</si>
  <si>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</si>
  <si>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</si>
  <si>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</si>
  <si>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</si>
  <si>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</si>
  <si>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</si>
  <si>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</si>
  <si>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</si>
  <si>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</si>
  <si>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</si>
  <si>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</si>
  <si>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</si>
  <si>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</si>
  <si>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005111021R</t>
  </si>
  <si>
    <t>Vytyčení inženýrských sítí</t>
  </si>
  <si>
    <t>Soubor</t>
  </si>
  <si>
    <t>RTS 25/ I</t>
  </si>
  <si>
    <t>Indiv</t>
  </si>
  <si>
    <t>VRN</t>
  </si>
  <si>
    <t>Běžná</t>
  </si>
  <si>
    <t>POL99_8</t>
  </si>
  <si>
    <t>Zaměření a vytýčení stávajících inženýrských sítí v místě stavby z hlediska jejich ochrany při provádění stavby.</t>
  </si>
  <si>
    <t>POP</t>
  </si>
  <si>
    <t>SPU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</si>
  <si>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</si>
  <si>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</si>
  <si>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</si>
  <si>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</si>
  <si>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</si>
  <si>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</si>
  <si>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</si>
  <si>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</si>
  <si>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</si>
  <si>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</si>
  <si>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</si>
  <si>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</si>
  <si>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</si>
  <si>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</si>
  <si>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</si>
  <si>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</si>
  <si>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</si>
  <si>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</si>
  <si>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</si>
  <si>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</si>
  <si>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</si>
  <si>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02946OA0</t>
  </si>
  <si>
    <t>OSTAT POŽADAVKY - FOTODOKUMENTACE</t>
  </si>
  <si>
    <t>KPL</t>
  </si>
  <si>
    <t>Práce</t>
  </si>
  <si>
    <t>POL1_1</t>
  </si>
  <si>
    <t>Fotodokumentace provádění stavby - popsáno v obchodních podmínkách</t>
  </si>
  <si>
    <t>VV</t>
  </si>
  <si>
    <t>SUM</t>
  </si>
  <si>
    <t>Geodetické zaměření rohů stavby, stabilizace bodů a sestavení laviček.</t>
  </si>
  <si>
    <t>END</t>
  </si>
  <si>
    <t>979999981R00</t>
  </si>
  <si>
    <t>Poplatek za recyklaci, betonu, kusovost do 1600 cm2, skupina 17 01 01 z Katalogu odpadů</t>
  </si>
  <si>
    <t>t</t>
  </si>
  <si>
    <t>801-3</t>
  </si>
  <si>
    <t>POL1_</t>
  </si>
  <si>
    <t>dlaždice 300x300x4mm : 304,1*0,04*2,0</t>
  </si>
  <si>
    <t>záhonové obrubníky včetně lože : 8,6*0,0525*2,3</t>
  </si>
  <si>
    <t>silniční obrubníky včetně lože : 159,2*0,085*2,3</t>
  </si>
  <si>
    <t>vybourané uliční vpusti : 1,5*2,3</t>
  </si>
  <si>
    <t>979990191R00</t>
  </si>
  <si>
    <t>Poplatek za uložení, plastové výrobky,  , skupina 17 02 03 z Katalogu odpadů</t>
  </si>
  <si>
    <t>kategorie 17 02 03 plasty</t>
  </si>
  <si>
    <t>vybourané přípojky UV : 5*0,0201</t>
  </si>
  <si>
    <t>979083191R00</t>
  </si>
  <si>
    <t>Vodorovné přemístění suti za každých dalších započatých 1000 m přes 6000 m</t>
  </si>
  <si>
    <t>800-6</t>
  </si>
  <si>
    <t>včetně naložení na dopravní prostředek a složení,</t>
  </si>
  <si>
    <t>SPI</t>
  </si>
  <si>
    <t>příplatek za dalších 9km (celková odvozová vzdálenost 15km) : 9*330,42</t>
  </si>
  <si>
    <t>966006132R00</t>
  </si>
  <si>
    <t>Odstranění značek pro staničení nebo dopravních značek dopravních nebo orientačních   s betonovými patkami</t>
  </si>
  <si>
    <t>kus</t>
  </si>
  <si>
    <t>822-1</t>
  </si>
  <si>
    <t>s uložením hmot na skládku na vzdálenost do 3 m nebo s naložením na dopravní prostředek, se zásypem jam a jeho zhutněním</t>
  </si>
  <si>
    <t>Demontáž stávající dopravní značky : 1</t>
  </si>
  <si>
    <t>914001111R00</t>
  </si>
  <si>
    <t xml:space="preserve">Osazení a montáž svislých dopravních značek sloupek, do betonového základu,  </t>
  </si>
  <si>
    <t>Zpětná montáž stávající dopravní značky : 1</t>
  </si>
  <si>
    <t>979083117R00</t>
  </si>
  <si>
    <t>Vodorovné přemístění suti přes 5000 m do 6000 m</t>
  </si>
  <si>
    <t>skupina 170101 : 59,94</t>
  </si>
  <si>
    <t>skupina 170203 : 0,1</t>
  </si>
  <si>
    <t>skupina 170302 : 68,04</t>
  </si>
  <si>
    <t>skupina 170504 : 202,34</t>
  </si>
  <si>
    <t>979999995R00</t>
  </si>
  <si>
    <t>Poplatek za recyklaci, obalovaného kameniva a asfaltu, kusovost do 1600 cm2, skupina 17 03 02 z Katalogu odpadů</t>
  </si>
  <si>
    <t>170 302</t>
  </si>
  <si>
    <t>189*0,15*2,4</t>
  </si>
  <si>
    <t>979999973R00</t>
  </si>
  <si>
    <t>Poplatek za uložení, zemina a kamení,  , skupina 17 05 04 z Katalogu odpadů</t>
  </si>
  <si>
    <t>Odkopané podkladní vrstvy - chodník : 304,1*0,25*2,0</t>
  </si>
  <si>
    <t>Odkopané podkladní vrstvy - komunikace : 83,82*0,3*2,0</t>
  </si>
  <si>
    <t>113108415R00</t>
  </si>
  <si>
    <t>Odstranění podkladů nebo krytů živičných, v ploše jednotlivě nad 50 m2, tloušťka vrstvy 150 mm</t>
  </si>
  <si>
    <t>m2</t>
  </si>
  <si>
    <t>VYBOURÁNÍ STAV. ASF. VRSTEV PODÉL SILNIČNÍ OBRUBY : 67+92</t>
  </si>
  <si>
    <t>RÝHY PŘÍPOJEK UV : 5*6*1</t>
  </si>
  <si>
    <t>919731123R00</t>
  </si>
  <si>
    <t>Zarovnání styčné plochy podkladu nebo krytu živičné, tloušťky přes 100 do 200 mm</t>
  </si>
  <si>
    <t>m</t>
  </si>
  <si>
    <t>podél vybourané části komunikace nebo zpevněné plochy</t>
  </si>
  <si>
    <t>zarovnání vozovky okolo nových obrubníků : 69,76+97,88</t>
  </si>
  <si>
    <t>zarovnání vozovky okolo rýhy přípojek UV : 5*(6+6+1)</t>
  </si>
  <si>
    <t>55343910R</t>
  </si>
  <si>
    <t>koš kalový; pozink; kruhový; pro rám 500 x 500 mm mm</t>
  </si>
  <si>
    <t>SPCM</t>
  </si>
  <si>
    <t>Specifikace</t>
  </si>
  <si>
    <t>POL3_</t>
  </si>
  <si>
    <t>113106221R00</t>
  </si>
  <si>
    <t>Rozebrání vozovek a ploch s jakoukoliv výplní spár   v ploše jednotlivě do 200 m2, z drobných kostek nebo odseků, kladených do lože z kameniva těženého, škváry nebo strusky</t>
  </si>
  <si>
    <t>s přemístěním hmot na skládku na vzdálenost do 3 m nebo s naložením na dopravní prostředek</t>
  </si>
  <si>
    <t>BOURÁNÍ PLOCH Z DLAŽEB. KOSTEK, VČETNĚ ODVOZU NA DEPONII V PSÍM ÚTULKU NA ul. POLSKÁ : : 6+6,5</t>
  </si>
  <si>
    <t>113106121R00</t>
  </si>
  <si>
    <t>Rozebrání komunikací pro pěší s jakýmkoliv ložem a výplní spár  z betonových nebo kameninových dlaždic nebo tvarovek</t>
  </si>
  <si>
    <t>VYBOURÁNÍ STAV. CHODNÍKOVÝCH DLAŽEB 300/300/40 mm : 304,1</t>
  </si>
  <si>
    <t>113107625R00</t>
  </si>
  <si>
    <t>Odstranění podkladů nebo krytů z kameniva hrubého drceného, v ploše jednotlivě nad 50 m2, tloušťka vrstvy 250 mm</t>
  </si>
  <si>
    <t xml:space="preserve">ODSTRANĚNÍ PODKLADU STAV. KOMUNIKACE : (69,76+97,88)*0,5*0,3 : </t>
  </si>
  <si>
    <t>ODSTRANĚNÍ PODKLADNÍCH VRSTEV STAV. CHODNÍKU : 304,1</t>
  </si>
  <si>
    <t>113107630R00</t>
  </si>
  <si>
    <t>Odstranění podkladů nebo krytů z kameniva hrubého drceného, v ploše jednotlivě nad 50 m2, tloušťka vrstvy 300 mm</t>
  </si>
  <si>
    <t>ODSTRANĚNÍ PODKLADU STÁV. KOMUNIKACE : (69,76+97,88)*0,5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</si>
  <si>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</si>
  <si>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</si>
  <si>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</si>
  <si>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parkové obrubníky : 8,6</t>
  </si>
  <si>
    <t>113202111R00</t>
  </si>
  <si>
    <t>Vytrhání obrub z krajníků nebo obrubníků stojatých</t>
  </si>
  <si>
    <t>BOURÁNÍ STÁV. SIL. OBRUB : 159,2</t>
  </si>
  <si>
    <t>181101102R00</t>
  </si>
  <si>
    <t>Úprava pláně v zářezech v hornině 1 až 4, se zhutněním</t>
  </si>
  <si>
    <t>800-1</t>
  </si>
  <si>
    <t>vyrovnáním výškových rozdílů, ploch vodorovných a ploch do sklonu 1 : 5.</t>
  </si>
  <si>
    <t>HUTNĚNÍ PLÁNĚ PO ODSTRANĚNÍ NEZPEVNĚNÝCH PODKL. VRSTEV : 296,3+83,82</t>
  </si>
  <si>
    <t>289971211R00</t>
  </si>
  <si>
    <t>Zřízení vrstvy z geotextilie na upraveném povrchu sklon do 1:5, šířka od 0 do 3 m</t>
  </si>
  <si>
    <t>800-2</t>
  </si>
  <si>
    <t>(203,1+93,2)-(6+6,5)</t>
  </si>
  <si>
    <t>67352004R</t>
  </si>
  <si>
    <t>Geosyntetika typ: geotextilie; netkaná; materiál: PET; plošná hmotnost = 300 g/m2; Pevnost v tahu podélně = 12,0 kN/m; Pevnost v tahu příčně = 16,0 kN/m</t>
  </si>
  <si>
    <t>Odkaz na mn. položky pořadí 19 : 283,80000</t>
  </si>
  <si>
    <t>564831111R00</t>
  </si>
  <si>
    <t>Podklad ze štěrkodrti s rozprostřením a zhutněním frakce 0-63 mm, tloušťka po zhutnění 100 mm</t>
  </si>
  <si>
    <t>SANACE PLÁNĚ (BUDE SCHVÁLENO INVESTOREM NA ZÁKLADĚ NEVYHOVUJÍCÍ ÚNOSNOSTI PLÁNĚ) : 203,1+93,2</t>
  </si>
  <si>
    <t>564861111RT2</t>
  </si>
  <si>
    <t>Podklad ze štěrkodrti s rozprostřením a zhutněním frakce 0-32 mm, tloušťka po zhutnění 200 mm</t>
  </si>
  <si>
    <t>KCE. CHODNÍKU ŠD fr. 0/32 mm : (203,1+93,2)-(6+6,5)</t>
  </si>
  <si>
    <t>564871111RT2</t>
  </si>
  <si>
    <t>Podklad ze štěrkodrti s rozprostřením a zhutněním frakce 0-32 mm, tloušťka po zhutnění 250 mm</t>
  </si>
  <si>
    <t>VJEZDY, SJEZDY A NAPOJENÍ : 6+6,5</t>
  </si>
  <si>
    <t>564851111RT2</t>
  </si>
  <si>
    <t>Podklad ze štěrkodrti s rozprostřením a zhutněním frakce 0-32 mm, tloušťka po zhutnění 150 mm</t>
  </si>
  <si>
    <t>VYSPRAVENÍ STÁV. KCE. KOMUNIKACE ( VRSTVA - 2x150 mm) : 2*(69,76+97,88)*0,5</t>
  </si>
  <si>
    <t>573111121R00</t>
  </si>
  <si>
    <t>Postřik infiltrační asfaltovým pojivem množství zbytkového asfaltu 0,6 kg/m2</t>
  </si>
  <si>
    <t>Zapravení silnice okolo obrubníků : 67+95</t>
  </si>
  <si>
    <t>Zapravení rýhy přípojek UV : 5*6*1</t>
  </si>
  <si>
    <t>573231122R00</t>
  </si>
  <si>
    <t>Postřik spojovací kationaktivní emulzí KAE , množství zbytkového asfaltu 0,20 kg/m2</t>
  </si>
  <si>
    <t>bez posypu kamenivem</t>
  </si>
  <si>
    <t>577131111RT3</t>
  </si>
  <si>
    <t>Beton asfaltový s rozprostřením a zhutněním v pruhu šířky do 3 m, ACO 11+, tloušťky 40 mm, plochy do 200 m2</t>
  </si>
  <si>
    <t>Zapravení okolo obrubníků : 67+95</t>
  </si>
  <si>
    <t>919721211R00</t>
  </si>
  <si>
    <t>Dilatační spáry vkládané vyplněné asfaltovou zálivkou</t>
  </si>
  <si>
    <t>v cementobetonovém krytu s odstraněním vložek, s vyčištěním a vyplněním spár</t>
  </si>
  <si>
    <t>Ošetření prac. spar tavným asfaltovým spárovacím páskem : 227,64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</si>
  <si>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</si>
  <si>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</si>
  <si>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</si>
  <si>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</si>
  <si>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</si>
  <si>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565131111RT3</t>
  </si>
  <si>
    <t>Podklad z kameniva obaleného asfaltem ACP 16+, v pruhu šířky do 3 m, třídy 1, tloušťka po zhutnění 50 mm</t>
  </si>
  <si>
    <t>s rozprostřením a zhutněním</t>
  </si>
  <si>
    <t>Zapravení silnice okolo obrubníků (2 vrstvy) : 2*(67+95)</t>
  </si>
  <si>
    <t>Zapravení rýhy přípojek UV (2 vrstvy) : 2*5*6*1</t>
  </si>
  <si>
    <t>59245110R</t>
  </si>
  <si>
    <t>Dlažba betonová typ: obdélníkový; dl = 200 mm; š = 100 mm; tl = 60,0 mm; barva: šedá</t>
  </si>
  <si>
    <t>KRYT CHODNÍKU: : (195,6+75,4)*1,05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</si>
  <si>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</si>
  <si>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</si>
  <si>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</si>
  <si>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dlažba 100x200x60, přírodní : 195,6+75,4</t>
  </si>
  <si>
    <t>dlažba 100x200x60, červená reliéfní : 7,5+5,3</t>
  </si>
  <si>
    <t>899203111R00</t>
  </si>
  <si>
    <t>Osazení mříží litinových o hmotnost jednotlivě přes 100  do 150 kg</t>
  </si>
  <si>
    <t>827-1</t>
  </si>
  <si>
    <t>včetně rámů a košů na bahno,</t>
  </si>
  <si>
    <t>592451151R</t>
  </si>
  <si>
    <t>Dlažba betonová typ: obdélníkový; dl = 200 mm; š = 100 mm; tl = 60,0 mm; povrchová úprava: reliéfní s bodovými výstupky; barva: dle vzorníku</t>
  </si>
  <si>
    <t>SIGNÁLNÍ A VAROVNÉ PÁSY : (7,5+5,3)*1,05</t>
  </si>
  <si>
    <t>592451158R</t>
  </si>
  <si>
    <t>Dlažba betonová typ: obdélníkový; dl = 200 mm; š = 100 mm; tl = 80,0 mm; povrchová úprava: reliéfní s bodovými výstupky; barva: dle vzorníku</t>
  </si>
  <si>
    <t>VAROVNÉ PÁSY : 3,1*1,05</t>
  </si>
  <si>
    <t>596215040R00</t>
  </si>
  <si>
    <t>Kladení zámkové dlažby do drtě tloušťka dlažby 80 mm, tloušťka lože 40 mm</t>
  </si>
  <si>
    <t>dlažba 100x200x80, přírodní : 9,4</t>
  </si>
  <si>
    <t>dlažba 100x200x80, červená reliéfní : 3,1</t>
  </si>
  <si>
    <t>592451170R</t>
  </si>
  <si>
    <t>Dlažba betonová typ: obdélníkový; dl = 200 mm; š = 100 mm; tl = 80,0 mm; barva: šedá</t>
  </si>
  <si>
    <t>VJEZDY, SJEZDY A NAPOJENÍ : 9,4*1,05</t>
  </si>
  <si>
    <t>596215048R00</t>
  </si>
  <si>
    <t>Kladení zámkové dlažby do drtě příplatek za více barev dlažby tloušťky 80 mm</t>
  </si>
  <si>
    <t>596215028R00</t>
  </si>
  <si>
    <t>Kladení zámkové dlažby do drtě příplatek za více barev dlažby tloušťky 60 mm</t>
  </si>
  <si>
    <t>871311111R00</t>
  </si>
  <si>
    <t>Montáž potrubí z plastických hmot z tlakových trubek z tvrdého PVC těsněných gumovým kroužkem, vnějšího průměru 160 mm</t>
  </si>
  <si>
    <t>v otevřeném výkopu,</t>
  </si>
  <si>
    <t>Přípojky UV : 5*6</t>
  </si>
  <si>
    <t>286114001R</t>
  </si>
  <si>
    <t>Trubka plastová pro venkovní kanalizaci spoj: hrdlový; potrubí: jednovrstvé; materiál: PVC-U; povrch: hladký; DN/OD = 160; de = 160,0 mm; tl. stěny = 4,7 mm; l = 6 000 mm; SN 8</t>
  </si>
  <si>
    <t>Přípojka uliční vpusti : 5</t>
  </si>
  <si>
    <t>592239030R</t>
  </si>
  <si>
    <t>prstenec do uliční vpusti; betonový; TBV; l = 625,0 mm; š = 390 mm; h = 60,0 mm</t>
  </si>
  <si>
    <t>55340374R</t>
  </si>
  <si>
    <t>Mříž vtoková materiál: litina; pro uliční vpusti; zatížení: D 400; l = 500 mm; b = 500 mm; příslušenství: betonový rám</t>
  </si>
  <si>
    <t>4</t>
  </si>
  <si>
    <t>55243093R</t>
  </si>
  <si>
    <t>Mříž vtoková materiál: litina; pro uliční vpusť; zatížení: D 400; l = 500 mm; b = 300 mm; příslušenství: pant</t>
  </si>
  <si>
    <t>Obrubníková vpust zkosená : 1</t>
  </si>
  <si>
    <t>969021121R00</t>
  </si>
  <si>
    <t>Vybourání kanalizačního potrubí DN do 200 mm</t>
  </si>
  <si>
    <t>včetně pomocného lešení o výšce podlahy do 1900 mm a pro zatížení do 1,5 kPa  (150 kg/m2),</t>
  </si>
  <si>
    <t>Odstranění stávajících přípojek UV : 5*6</t>
  </si>
  <si>
    <t>132201211R00</t>
  </si>
  <si>
    <t xml:space="preserve">Hloubení rýh šířky přes 60 do 200 cm do 100 m3, v hornině 3, hloubení strojně </t>
  </si>
  <si>
    <t>m3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</si>
  <si>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</si>
  <si>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Rýha pro přípojky UV : 5*6*1*2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</si>
  <si>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</si>
  <si>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</si>
  <si>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</si>
  <si>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</si>
  <si>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Zpětný zásyp rýhy pro přípojky UV : 5*6*1*2</t>
  </si>
  <si>
    <t>Zpětný zásyp kolem uličních vpustí : 5*(2*2)</t>
  </si>
  <si>
    <t>131201201R00</t>
  </si>
  <si>
    <t>Hloubení zapažených jam a zářezů do 100 m3, v hornině 3, převážně ručně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</si>
  <si>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</si>
  <si>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Odkop kolem bouraných uličních vpustí : 5*(2*2)</t>
  </si>
  <si>
    <t>131201209R00</t>
  </si>
  <si>
    <t xml:space="preserve">Hloubení zapažených jam a zářezů příplatek za lepivost, v hornině 3,  </t>
  </si>
  <si>
    <t>5*(2*2)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</si>
  <si>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</si>
  <si>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</si>
  <si>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</si>
  <si>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VÝŠKOVÁ ÚPRAVA STÁVAJÍCÍCH POKLOPŮ : 1+1</t>
  </si>
  <si>
    <t>899431111R00</t>
  </si>
  <si>
    <t>Výšková úprava uličního vstupu nebo vpustě do 20 cm zvýšením krytu šoupěte</t>
  </si>
  <si>
    <t>VÝŠKOVÁ ÚPRAVA ŠOUPAT : 1+1+1</t>
  </si>
  <si>
    <t>895941311RT2</t>
  </si>
  <si>
    <t xml:space="preserve">Zřízení vpusti kanalizační uliční z betonových dílců  včetně dodávky dílců pro uliční vpusti TBV  pro typ UVB-50 </t>
  </si>
  <si>
    <t>včetně zřízení lože ze štěrkopísku,</t>
  </si>
  <si>
    <t>917862111RT5</t>
  </si>
  <si>
    <t>Osazení silničního nebo chodníkového obrubníku včetně dodávky betonovéího obrubníku  1000/100/250 mm, stojatého, s boční opěrou z betonu prostého, do lože z betonu prostého C 12/15</t>
  </si>
  <si>
    <t>S dodáním hmot pro lože tl. 80-100 mm.</t>
  </si>
  <si>
    <t>(2+10+3,25+1)*1,05</t>
  </si>
  <si>
    <t>917862111RT7</t>
  </si>
  <si>
    <t>Osazení silničního nebo chodníkového obrubníku včetně dodávky betonovéího obrubníku  1000/150/250 mm, stojatého, s boční opěrou z betonu prostého, do lože z betonu prostého C 12/15</t>
  </si>
  <si>
    <t>silniční obrubník 150x250x1000mm : (79,3+1+18+15,4+8,2)*1,05</t>
  </si>
  <si>
    <t>917862111RV3</t>
  </si>
  <si>
    <t>Osazení silničního nebo chodníkového obrubníku včetně dodávky betonovéího obrubníku  nájezdového 1000/150/150 mm, stojatého, s boční opěrou z betonu prostého, do lože z betonu prostého C 12/15</t>
  </si>
  <si>
    <t>nájezdový obrubník : (3+5,3+5,3+4+3,8+2,9)*1,05</t>
  </si>
  <si>
    <t>917862111RV4</t>
  </si>
  <si>
    <t>Osazení silničního nebo chodníkového obrubníku včetně dodávky betonovéího obrubníku  nájezdového náběhového 1000/150/150-250, stojatého, s boční opěrou z betonu prostého, do lože z betonu prostého C 12/15</t>
  </si>
  <si>
    <t>Přechodový obrubník : 11</t>
  </si>
  <si>
    <t>919735113R00</t>
  </si>
  <si>
    <t>Řezání stávajících krytů nebo podkladů živičných, hloubky přes 100 do 150 mm</t>
  </si>
  <si>
    <t>včetně spotřeby vody</t>
  </si>
  <si>
    <t>řezání vozovky okolo nových obrubníků : 69,76+97,88</t>
  </si>
  <si>
    <t>řezání vozovky pro rýhu přípojek UV : 5*(6+6+1)</t>
  </si>
  <si>
    <t>960111221R00</t>
  </si>
  <si>
    <t>Bourání konstrukcí vodních staveb dílce prefabrikované betonové a železobetonové</t>
  </si>
  <si>
    <t>832-1</t>
  </si>
  <si>
    <t>s naložením vybouraných hmot a suti na dopravní prostředek nebo s odklizením na hromady do vzdálenosti 20 m</t>
  </si>
  <si>
    <t>Včetně bourání geotextilií, výplně otvorů tvárnic, drenáží, trubek a dilatačních prvků apod. zabudovaných v bouraných konstrukcích.</t>
  </si>
  <si>
    <t>Vybourání stávajících uličních vpustí : 5*0,3</t>
  </si>
  <si>
    <t>711132311R00</t>
  </si>
  <si>
    <t>Provedení izolace proti zemní vlhkosti pásy na sucho svislá,  , nopovou fólií včetně uchycovacích prvků</t>
  </si>
  <si>
    <t>800-711</t>
  </si>
  <si>
    <t>(KOMPLETNÍ DODÁVKA A MONTÁŽ NOPOVÉ FOLIE, VČETNĚ VŠECH SPOJOVACÍCH A UPEVŇOVACÍCH PRVKŮ) : 9*0,5</t>
  </si>
  <si>
    <t>915791111R00</t>
  </si>
  <si>
    <t>Předznačení pro vodorovné značení pro dělící čáry, vodící proužky</t>
  </si>
  <si>
    <t>stříkané barvou nebo prováděné z nátěrových hmot</t>
  </si>
  <si>
    <t>Obnova VDZ V4 (0,125) : 70+58</t>
  </si>
  <si>
    <t>915711121R00</t>
  </si>
  <si>
    <t>Vodorovné značení krytů plastem nehlučné, dělicích čar šířky 120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</si>
</sst>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9UeszCvMdiCYu8zAzZD9dZq5wDB3Bi/tnaU6mo3eQA3uUvSN16+hW0lYXrpEwfproWgHUEW2WcXe0GAzc3/FUg==" saltValue="cV89CJ9NP911iEj0ctvaE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SUMIF(F57:F68,A16,I57:I68)+SUMIF(F57:F68,"PSU",I57:I68)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SUMIF(F57:F68,A17,I57:I68)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SUMIF(F57:F68,A18,I57:I68)</f>
        <v>0</v>
      </c>
      <c r="J18" s="85"/>
    </row>
    <row r="19" spans="1:10" ht="23.25" customHeight="1" x14ac:dyDescent="0.2">
      <c r="A19" s="194" t="s">
        <v>84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SUMIF(F57:F68,A19,I57:I68)</f>
        <v>0</v>
      </c>
      <c r="J19" s="85"/>
    </row>
    <row r="20" spans="1:10" ht="23.25" customHeight="1" x14ac:dyDescent="0.2">
      <c r="A20" s="194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SUMIF(F57:F68,A20,I57:I68)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'000 ON a VN Pol'!AE40+'SO 101 SO 101 Pol'!AE274</f>
        <v>0</v>
      </c>
      <c r="G39" s="147">
        <f>'000 ON a VN Pol'!AF40+'SO 101 SO 101 Pol'!AF274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'000 ON a VN Pol'!AE40</f>
        <v>0</v>
      </c>
      <c r="G41" s="153">
        <f>'000 ON a VN Pol'!AF40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49</v>
      </c>
      <c r="C42" s="145" t="s">
        <v>48</v>
      </c>
      <c r="D42" s="145"/>
      <c r="E42" s="145"/>
      <c r="F42" s="156">
        <f>'000 ON a VN Pol'!AE40</f>
        <v>0</v>
      </c>
      <c r="G42" s="148">
        <f>'000 ON a VN Pol'!AF40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2</v>
      </c>
      <c r="B43" s="150" t="s">
        <v>50</v>
      </c>
      <c r="C43" s="151" t="s">
        <v>51</v>
      </c>
      <c r="D43" s="151"/>
      <c r="E43" s="151"/>
      <c r="F43" s="152">
        <f>'SO 101 SO 101 Pol'!AE274</f>
        <v>0</v>
      </c>
      <c r="G43" s="153">
        <f>'SO 101 SO 101 Pol'!AF274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50</v>
      </c>
      <c r="C44" s="145" t="s">
        <v>51</v>
      </c>
      <c r="D44" s="145"/>
      <c r="E44" s="145"/>
      <c r="F44" s="156">
        <f>'SO 101 SO 101 Pol'!AE274</f>
        <v>0</v>
      </c>
      <c r="G44" s="148">
        <f>'SO 101 SO 101 Pol'!AF274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52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56</v>
      </c>
      <c r="B50" t="s">
        <v>60</v>
      </c>
    </row>
    <row r="51" spans="1:10" x14ac:dyDescent="0.2">
      <c r="A51" t="s">
        <v>58</v>
      </c>
      <c r="B51" t="s">
        <v>61</v>
      </c>
    </row>
    <row r="54" spans="1:10" ht="15.75" x14ac:dyDescent="0.25">
      <c r="B54" s="173" t="s">
        <v>62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63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64</v>
      </c>
      <c r="C57" s="182" t="s">
        <v>65</v>
      </c>
      <c r="D57" s="183"/>
      <c r="E57" s="183"/>
      <c r="F57" s="190" t="s">
        <v>24</v>
      </c>
      <c r="G57" s="191"/>
      <c r="H57" s="191"/>
      <c r="I57" s="191">
        <f>'SO 101 SO 101 Pol'!G50+'SO 101 SO 101 Pol'!G65+'SO 101 SO 101 Pol'!G201</f>
        <v>0</v>
      </c>
      <c r="J57" s="187" t="str">
        <f>IF(I69=0,"",I57/I69*100)</f>
        <v/>
      </c>
    </row>
    <row r="58" spans="1:10" ht="36.75" customHeight="1" x14ac:dyDescent="0.2">
      <c r="A58" s="176"/>
      <c r="B58" s="181" t="s">
        <v>66</v>
      </c>
      <c r="C58" s="182" t="s">
        <v>67</v>
      </c>
      <c r="D58" s="183"/>
      <c r="E58" s="183"/>
      <c r="F58" s="190" t="s">
        <v>24</v>
      </c>
      <c r="G58" s="191"/>
      <c r="H58" s="191"/>
      <c r="I58" s="191">
        <f>'SO 101 SO 101 Pol'!G93</f>
        <v>0</v>
      </c>
      <c r="J58" s="187" t="str">
        <f>IF(I69=0,"",I58/I69*100)</f>
        <v/>
      </c>
    </row>
    <row r="59" spans="1:10" ht="36.75" customHeight="1" x14ac:dyDescent="0.2">
      <c r="A59" s="176"/>
      <c r="B59" s="181" t="s">
        <v>68</v>
      </c>
      <c r="C59" s="182" t="s">
        <v>69</v>
      </c>
      <c r="D59" s="183"/>
      <c r="E59" s="183"/>
      <c r="F59" s="190" t="s">
        <v>24</v>
      </c>
      <c r="G59" s="191"/>
      <c r="H59" s="191"/>
      <c r="I59" s="191">
        <f>'SO 101 SO 101 Pol'!G100+'SO 101 SO 101 Pol'!G135+'SO 101 SO 101 Pol'!G154</f>
        <v>0</v>
      </c>
      <c r="J59" s="187" t="str">
        <f>IF(I69=0,"",I59/I69*100)</f>
        <v/>
      </c>
    </row>
    <row r="60" spans="1:10" ht="36.75" customHeight="1" x14ac:dyDescent="0.2">
      <c r="A60" s="176"/>
      <c r="B60" s="181" t="s">
        <v>70</v>
      </c>
      <c r="C60" s="182" t="s">
        <v>71</v>
      </c>
      <c r="D60" s="183"/>
      <c r="E60" s="183"/>
      <c r="F60" s="190" t="s">
        <v>24</v>
      </c>
      <c r="G60" s="191"/>
      <c r="H60" s="191"/>
      <c r="I60" s="191">
        <f>'SO 101 SO 101 Pol'!G61+'SO 101 SO 101 Pol'!G149+'SO 101 SO 101 Pol'!G179+'SO 101 SO 101 Pol'!G220</f>
        <v>0</v>
      </c>
      <c r="J60" s="187" t="str">
        <f>IF(I69=0,"",I60/I69*100)</f>
        <v/>
      </c>
    </row>
    <row r="61" spans="1:10" ht="36.75" customHeight="1" x14ac:dyDescent="0.2">
      <c r="A61" s="176"/>
      <c r="B61" s="181" t="s">
        <v>72</v>
      </c>
      <c r="C61" s="182" t="s">
        <v>73</v>
      </c>
      <c r="D61" s="183"/>
      <c r="E61" s="183"/>
      <c r="F61" s="190" t="s">
        <v>24</v>
      </c>
      <c r="G61" s="191"/>
      <c r="H61" s="191"/>
      <c r="I61" s="191">
        <f>'SO 101 SO 101 Pol'!G29+'SO 101 SO 101 Pol'!G55+'SO 101 SO 101 Pol'!G126+'SO 101 SO 101 Pol'!G233+'SO 101 SO 101 Pol'!G265</f>
        <v>0</v>
      </c>
      <c r="J61" s="187" t="str">
        <f>IF(I69=0,"",I61/I69*100)</f>
        <v/>
      </c>
    </row>
    <row r="62" spans="1:10" ht="36.75" customHeight="1" x14ac:dyDescent="0.2">
      <c r="A62" s="176"/>
      <c r="B62" s="181" t="s">
        <v>74</v>
      </c>
      <c r="C62" s="182" t="s">
        <v>75</v>
      </c>
      <c r="D62" s="183"/>
      <c r="E62" s="183"/>
      <c r="F62" s="190" t="s">
        <v>24</v>
      </c>
      <c r="G62" s="191"/>
      <c r="H62" s="191"/>
      <c r="I62" s="191">
        <f>'SO 101 SO 101 Pol'!G24+'SO 101 SO 101 Pol'!G196+'SO 101 SO 101 Pol'!G255</f>
        <v>0</v>
      </c>
      <c r="J62" s="187" t="str">
        <f>IF(I69=0,"",I62/I69*100)</f>
        <v/>
      </c>
    </row>
    <row r="63" spans="1:10" ht="36.75" customHeight="1" x14ac:dyDescent="0.2">
      <c r="A63" s="176"/>
      <c r="B63" s="181" t="s">
        <v>76</v>
      </c>
      <c r="C63" s="182" t="s">
        <v>77</v>
      </c>
      <c r="D63" s="183"/>
      <c r="E63" s="183"/>
      <c r="F63" s="190" t="s">
        <v>24</v>
      </c>
      <c r="G63" s="191"/>
      <c r="H63" s="191"/>
      <c r="I63" s="191">
        <f>'SO 101 SO 101 Pol'!G8+'SO 101 SO 101 Pol'!G41</f>
        <v>0</v>
      </c>
      <c r="J63" s="187" t="str">
        <f>IF(I69=0,"",I63/I69*100)</f>
        <v/>
      </c>
    </row>
    <row r="64" spans="1:10" ht="36.75" customHeight="1" x14ac:dyDescent="0.2">
      <c r="A64" s="176"/>
      <c r="B64" s="181" t="s">
        <v>78</v>
      </c>
      <c r="C64" s="182" t="s">
        <v>79</v>
      </c>
      <c r="D64" s="183"/>
      <c r="E64" s="183"/>
      <c r="F64" s="190" t="s">
        <v>24</v>
      </c>
      <c r="G64" s="191"/>
      <c r="H64" s="191"/>
      <c r="I64" s="191">
        <f>'SO 101 SO 101 Pol'!G131</f>
        <v>0</v>
      </c>
      <c r="J64" s="187" t="str">
        <f>IF(I69=0,"",I64/I69*100)</f>
        <v/>
      </c>
    </row>
    <row r="65" spans="1:10" ht="36.75" customHeight="1" x14ac:dyDescent="0.2">
      <c r="A65" s="176"/>
      <c r="B65" s="181" t="s">
        <v>80</v>
      </c>
      <c r="C65" s="182" t="s">
        <v>81</v>
      </c>
      <c r="D65" s="183"/>
      <c r="E65" s="183"/>
      <c r="F65" s="190" t="s">
        <v>25</v>
      </c>
      <c r="G65" s="191"/>
      <c r="H65" s="191"/>
      <c r="I65" s="191">
        <f>'SO 101 SO 101 Pol'!G261</f>
        <v>0</v>
      </c>
      <c r="J65" s="187" t="str">
        <f>IF(I69=0,"",I65/I69*100)</f>
        <v/>
      </c>
    </row>
    <row r="66" spans="1:10" ht="36.75" customHeight="1" x14ac:dyDescent="0.2">
      <c r="A66" s="176"/>
      <c r="B66" s="181" t="s">
        <v>82</v>
      </c>
      <c r="C66" s="182" t="s">
        <v>77</v>
      </c>
      <c r="D66" s="183"/>
      <c r="E66" s="183"/>
      <c r="F66" s="190" t="s">
        <v>83</v>
      </c>
      <c r="G66" s="191"/>
      <c r="H66" s="191"/>
      <c r="I66" s="191">
        <f>'SO 101 SO 101 Pol'!G19+'SO 101 SO 101 Pol'!G33</f>
        <v>0</v>
      </c>
      <c r="J66" s="187" t="str">
        <f>IF(I69=0,"",I66/I69*100)</f>
        <v/>
      </c>
    </row>
    <row r="67" spans="1:10" ht="36.75" customHeight="1" x14ac:dyDescent="0.2">
      <c r="A67" s="176"/>
      <c r="B67" s="181" t="s">
        <v>84</v>
      </c>
      <c r="C67" s="182" t="s">
        <v>27</v>
      </c>
      <c r="D67" s="183"/>
      <c r="E67" s="183"/>
      <c r="F67" s="190" t="s">
        <v>84</v>
      </c>
      <c r="G67" s="191"/>
      <c r="H67" s="191"/>
      <c r="I67" s="191">
        <f>'000 ON a VN Pol'!G8</f>
        <v>0</v>
      </c>
      <c r="J67" s="187" t="str">
        <f>IF(I69=0,"",I67/I69*100)</f>
        <v/>
      </c>
    </row>
    <row r="68" spans="1:10" ht="36.75" customHeight="1" x14ac:dyDescent="0.2">
      <c r="A68" s="176"/>
      <c r="B68" s="181" t="s">
        <v>85</v>
      </c>
      <c r="C68" s="182" t="s">
        <v>28</v>
      </c>
      <c r="D68" s="183"/>
      <c r="E68" s="183"/>
      <c r="F68" s="190" t="s">
        <v>85</v>
      </c>
      <c r="G68" s="191"/>
      <c r="H68" s="191"/>
      <c r="I68" s="191">
        <f>'000 ON a VN Pol'!G22</f>
        <v>0</v>
      </c>
      <c r="J68" s="187" t="str">
        <f>IF(I69=0,"",I68/I69*100)</f>
        <v/>
      </c>
    </row>
    <row r="69" spans="1:10" ht="25.5" customHeight="1" x14ac:dyDescent="0.2">
      <c r="A69" s="177"/>
      <c r="B69" s="184" t="s">
        <v>1</v>
      </c>
      <c r="C69" s="185"/>
      <c r="D69" s="186"/>
      <c r="E69" s="186"/>
      <c r="F69" s="192"/>
      <c r="G69" s="193"/>
      <c r="H69" s="193"/>
      <c r="I69" s="193">
        <f>SUM(I57:I68)</f>
        <v>0</v>
      </c>
      <c r="J69" s="188">
        <f>SUM(J57:J68)</f>
        <v>0</v>
      </c>
    </row>
    <row r="70" spans="1:10" x14ac:dyDescent="0.2">
      <c r="F70" s="133"/>
      <c r="G70" s="133"/>
      <c r="H70" s="133"/>
      <c r="I70" s="133"/>
      <c r="J70" s="189"/>
    </row>
    <row r="71" spans="1:10" x14ac:dyDescent="0.2">
      <c r="F71" s="133"/>
      <c r="G71" s="133"/>
      <c r="H71" s="133"/>
      <c r="I71" s="133"/>
      <c r="J71" s="189"/>
    </row>
    <row r="72" spans="1:10" x14ac:dyDescent="0.2">
      <c r="F72" s="133"/>
      <c r="G72" s="133"/>
      <c r="H72" s="133"/>
      <c r="I72" s="133"/>
      <c r="J72" s="189"/>
    </row>
  </sheetData>
  <sheetProtection algorithmName="SHA-512" hashValue="Nu0w7UYSPKm0IQxHql+n2Tcebed7/foreW+xL7D1NT34pEZitos3J/GVJ0x3g8V2pSmFWMRrNhd0eANEsw0/VQ==" saltValue="T59M4aFkONupiaO2jEuFk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9NgH4+GUtuT58u1Aze1l+W3Y/apqRDLwatnc8GqJkhrLCl0BjI6plNF0P+UJ0cAttjKrfJHc49x2wJSZB/yG9w==" saltValue="uTtfTf05M0OhRuY6oZNc0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86</v>
      </c>
      <c r="B1" s="195"/>
      <c r="C1" s="195"/>
      <c r="D1" s="195"/>
      <c r="E1" s="195"/>
      <c r="F1" s="195"/>
      <c r="G1" s="195"/>
      <c r="AG1" t="s">
        <v>87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88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88</v>
      </c>
      <c r="AG3" t="s">
        <v>89</v>
      </c>
    </row>
    <row r="4" spans="1:60" ht="24.95" customHeight="1" x14ac:dyDescent="0.2">
      <c r="A4" s="200" t="s">
        <v>9</v>
      </c>
      <c r="B4" s="201" t="s">
        <v>49</v>
      </c>
      <c r="C4" s="202" t="s">
        <v>48</v>
      </c>
      <c r="D4" s="203"/>
      <c r="E4" s="203"/>
      <c r="F4" s="203"/>
      <c r="G4" s="204"/>
      <c r="AG4" t="s">
        <v>90</v>
      </c>
    </row>
    <row r="5" spans="1:60" x14ac:dyDescent="0.2">
      <c r="D5" s="10"/>
    </row>
    <row r="6" spans="1:60" ht="38.25" x14ac:dyDescent="0.2">
      <c r="A6" s="206" t="s">
        <v>91</v>
      </c>
      <c r="B6" s="208" t="s">
        <v>92</v>
      </c>
      <c r="C6" s="208" t="s">
        <v>93</v>
      </c>
      <c r="D6" s="207" t="s">
        <v>94</v>
      </c>
      <c r="E6" s="206" t="s">
        <v>95</v>
      </c>
      <c r="F6" s="205" t="s">
        <v>96</v>
      </c>
      <c r="G6" s="206" t="s">
        <v>29</v>
      </c>
      <c r="H6" s="209" t="s">
        <v>30</v>
      </c>
      <c r="I6" s="209" t="s">
        <v>97</v>
      </c>
      <c r="J6" s="209" t="s">
        <v>31</v>
      </c>
      <c r="K6" s="209" t="s">
        <v>98</v>
      </c>
      <c r="L6" s="209" t="s">
        <v>99</v>
      </c>
      <c r="M6" s="209" t="s">
        <v>100</v>
      </c>
      <c r="N6" s="209" t="s">
        <v>101</v>
      </c>
      <c r="O6" s="209" t="s">
        <v>102</v>
      </c>
      <c r="P6" s="209" t="s">
        <v>103</v>
      </c>
      <c r="Q6" s="209" t="s">
        <v>104</v>
      </c>
      <c r="R6" s="209" t="s">
        <v>105</v>
      </c>
      <c r="S6" s="209" t="s">
        <v>106</v>
      </c>
      <c r="T6" s="209" t="s">
        <v>107</v>
      </c>
      <c r="U6" s="209" t="s">
        <v>108</v>
      </c>
      <c r="V6" s="209" t="s">
        <v>109</v>
      </c>
      <c r="W6" s="209" t="s">
        <v>110</v>
      </c>
      <c r="X6" s="209" t="s">
        <v>111</v>
      </c>
      <c r="Y6" s="209" t="s">
        <v>112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113</v>
      </c>
      <c r="B8" s="225" t="s">
        <v>84</v>
      </c>
      <c r="C8" s="242" t="s">
        <v>27</v>
      </c>
      <c r="D8" s="226"/>
      <c r="E8" s="227"/>
      <c r="F8" s="228"/>
      <c r="G8" s="228">
        <f>SUMIF(AG9:AG21,"&lt;&gt;NOR",G9:G21)</f>
        <v>0</v>
      </c>
      <c r="H8" s="228"/>
      <c r="I8" s="228">
        <f>SUM(I9:I21)</f>
        <v>0</v>
      </c>
      <c r="J8" s="228"/>
      <c r="K8" s="228">
        <f>SUM(K9:K21)</f>
        <v>0</v>
      </c>
      <c r="L8" s="228"/>
      <c r="M8" s="228">
        <f>SUM(M9:M21)</f>
        <v>0</v>
      </c>
      <c r="N8" s="227"/>
      <c r="O8" s="227">
        <f>SUM(O9:O21)</f>
        <v>0</v>
      </c>
      <c r="P8" s="227"/>
      <c r="Q8" s="227">
        <f>SUM(Q9:Q21)</f>
        <v>0</v>
      </c>
      <c r="R8" s="228"/>
      <c r="S8" s="228"/>
      <c r="T8" s="229"/>
      <c r="U8" s="223"/>
      <c r="V8" s="223">
        <f>SUM(V9:V21)</f>
        <v>0</v>
      </c>
      <c r="W8" s="223"/>
      <c r="X8" s="223"/>
      <c r="Y8" s="223"/>
      <c r="AG8" t="s">
        <v>114</v>
      </c>
    </row>
    <row r="9" spans="1:60" outlineLevel="1" x14ac:dyDescent="0.2">
      <c r="A9" s="231">
        <v>1</v>
      </c>
      <c r="B9" s="232" t="s">
        <v>115</v>
      </c>
      <c r="C9" s="243" t="s">
        <v>116</v>
      </c>
      <c r="D9" s="233" t="s">
        <v>117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118</v>
      </c>
      <c r="T9" s="237" t="s">
        <v>119</v>
      </c>
      <c r="U9" s="220">
        <v>0</v>
      </c>
      <c r="V9" s="220">
        <f>ROUND(E9*U9,2)</f>
        <v>0</v>
      </c>
      <c r="W9" s="220"/>
      <c r="X9" s="220" t="s">
        <v>120</v>
      </c>
      <c r="Y9" s="220" t="s">
        <v>121</v>
      </c>
      <c r="Z9" s="210"/>
      <c r="AA9" s="210"/>
      <c r="AB9" s="210"/>
      <c r="AC9" s="210"/>
      <c r="AD9" s="210"/>
      <c r="AE9" s="210"/>
      <c r="AF9" s="210"/>
      <c r="AG9" s="210" t="s">
        <v>122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4" t="s">
        <v>123</v>
      </c>
      <c r="D10" s="239"/>
      <c r="E10" s="239"/>
      <c r="F10" s="239"/>
      <c r="G10" s="239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124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8" t="str">
        <f>C10</f>
        <v>Zaměření a vytýčení stávajících inženýrských sítí v místě stavby z hlediska jejich ochrany při provádění stavby.</v>
      </c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45"/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125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1">
        <v>2</v>
      </c>
      <c r="B12" s="232" t="s">
        <v>126</v>
      </c>
      <c r="C12" s="243" t="s">
        <v>127</v>
      </c>
      <c r="D12" s="233" t="s">
        <v>117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118</v>
      </c>
      <c r="T12" s="237" t="s">
        <v>119</v>
      </c>
      <c r="U12" s="220">
        <v>0</v>
      </c>
      <c r="V12" s="220">
        <f>ROUND(E12*U12,2)</f>
        <v>0</v>
      </c>
      <c r="W12" s="220"/>
      <c r="X12" s="220" t="s">
        <v>120</v>
      </c>
      <c r="Y12" s="220" t="s">
        <v>121</v>
      </c>
      <c r="Z12" s="210"/>
      <c r="AA12" s="210"/>
      <c r="AB12" s="210"/>
      <c r="AC12" s="210"/>
      <c r="AD12" s="210"/>
      <c r="AE12" s="210"/>
      <c r="AF12" s="210"/>
      <c r="AG12" s="210" t="s">
        <v>122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17"/>
      <c r="B13" s="218"/>
      <c r="C13" s="244" t="s">
        <v>128</v>
      </c>
      <c r="D13" s="239"/>
      <c r="E13" s="239"/>
      <c r="F13" s="239"/>
      <c r="G13" s="239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8" t="str">
        <f>C13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45"/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1">
        <v>3</v>
      </c>
      <c r="B15" s="232" t="s">
        <v>129</v>
      </c>
      <c r="C15" s="243" t="s">
        <v>130</v>
      </c>
      <c r="D15" s="233" t="s">
        <v>117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118</v>
      </c>
      <c r="T15" s="237" t="s">
        <v>119</v>
      </c>
      <c r="U15" s="220">
        <v>0</v>
      </c>
      <c r="V15" s="220">
        <f>ROUND(E15*U15,2)</f>
        <v>0</v>
      </c>
      <c r="W15" s="220"/>
      <c r="X15" s="220" t="s">
        <v>120</v>
      </c>
      <c r="Y15" s="220" t="s">
        <v>121</v>
      </c>
      <c r="Z15" s="210"/>
      <c r="AA15" s="210"/>
      <c r="AB15" s="210"/>
      <c r="AC15" s="210"/>
      <c r="AD15" s="210"/>
      <c r="AE15" s="210"/>
      <c r="AF15" s="210"/>
      <c r="AG15" s="210" t="s">
        <v>122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2" x14ac:dyDescent="0.2">
      <c r="A16" s="217"/>
      <c r="B16" s="218"/>
      <c r="C16" s="244" t="s">
        <v>131</v>
      </c>
      <c r="D16" s="239"/>
      <c r="E16" s="239"/>
      <c r="F16" s="239"/>
      <c r="G16" s="239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5"/>
      <c r="D17" s="240"/>
      <c r="E17" s="240"/>
      <c r="F17" s="240"/>
      <c r="G17" s="24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4</v>
      </c>
      <c r="B18" s="232" t="s">
        <v>132</v>
      </c>
      <c r="C18" s="243" t="s">
        <v>133</v>
      </c>
      <c r="D18" s="233" t="s">
        <v>117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118</v>
      </c>
      <c r="T18" s="237" t="s">
        <v>119</v>
      </c>
      <c r="U18" s="220">
        <v>0</v>
      </c>
      <c r="V18" s="220">
        <f>ROUND(E18*U18,2)</f>
        <v>0</v>
      </c>
      <c r="W18" s="220"/>
      <c r="X18" s="220" t="s">
        <v>120</v>
      </c>
      <c r="Y18" s="220" t="s">
        <v>121</v>
      </c>
      <c r="Z18" s="210"/>
      <c r="AA18" s="210"/>
      <c r="AB18" s="210"/>
      <c r="AC18" s="210"/>
      <c r="AD18" s="210"/>
      <c r="AE18" s="210"/>
      <c r="AF18" s="210"/>
      <c r="AG18" s="210" t="s">
        <v>122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4" t="s">
        <v>155</v>
      </c>
      <c r="D19" s="239"/>
      <c r="E19" s="239"/>
      <c r="F19" s="239"/>
      <c r="G19" s="239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3" x14ac:dyDescent="0.2">
      <c r="A20" s="217"/>
      <c r="B20" s="218"/>
      <c r="C20" s="246" t="s">
        <v>134</v>
      </c>
      <c r="D20" s="241"/>
      <c r="E20" s="241"/>
      <c r="F20" s="241"/>
      <c r="G20" s="241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38" t="str">
        <f>C20</f>
        <v>Vyhotovení protokolu o vytyčení stavby se seznamem souřadnic vytyčených bodů a jejich polohopisnými (S-JTSK) a výškopisnými (Bpv) hodnotami.</v>
      </c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45"/>
      <c r="D21" s="240"/>
      <c r="E21" s="240"/>
      <c r="F21" s="240"/>
      <c r="G21" s="24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125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24" t="s">
        <v>113</v>
      </c>
      <c r="B22" s="225" t="s">
        <v>85</v>
      </c>
      <c r="C22" s="242" t="s">
        <v>28</v>
      </c>
      <c r="D22" s="226"/>
      <c r="E22" s="227"/>
      <c r="F22" s="228"/>
      <c r="G22" s="228">
        <f>SUMIF(AG23:AG38,"&lt;&gt;NOR",G23:G38)</f>
        <v>0</v>
      </c>
      <c r="H22" s="228"/>
      <c r="I22" s="228">
        <f>SUM(I23:I38)</f>
        <v>0</v>
      </c>
      <c r="J22" s="228"/>
      <c r="K22" s="228">
        <f>SUM(K23:K38)</f>
        <v>0</v>
      </c>
      <c r="L22" s="228"/>
      <c r="M22" s="228">
        <f>SUM(M23:M38)</f>
        <v>0</v>
      </c>
      <c r="N22" s="227"/>
      <c r="O22" s="227">
        <f>SUM(O23:O38)</f>
        <v>0</v>
      </c>
      <c r="P22" s="227"/>
      <c r="Q22" s="227">
        <f>SUM(Q23:Q38)</f>
        <v>0</v>
      </c>
      <c r="R22" s="228"/>
      <c r="S22" s="228"/>
      <c r="T22" s="229"/>
      <c r="U22" s="223"/>
      <c r="V22" s="223">
        <f>SUM(V23:V38)</f>
        <v>0</v>
      </c>
      <c r="W22" s="223"/>
      <c r="X22" s="223"/>
      <c r="Y22" s="223"/>
      <c r="AG22" t="s">
        <v>114</v>
      </c>
    </row>
    <row r="23" spans="1:60" outlineLevel="1" x14ac:dyDescent="0.2">
      <c r="A23" s="231">
        <v>5</v>
      </c>
      <c r="B23" s="232" t="s">
        <v>135</v>
      </c>
      <c r="C23" s="243" t="s">
        <v>136</v>
      </c>
      <c r="D23" s="233" t="s">
        <v>117</v>
      </c>
      <c r="E23" s="234">
        <v>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118</v>
      </c>
      <c r="T23" s="237" t="s">
        <v>119</v>
      </c>
      <c r="U23" s="220">
        <v>0</v>
      </c>
      <c r="V23" s="220">
        <f>ROUND(E23*U23,2)</f>
        <v>0</v>
      </c>
      <c r="W23" s="220"/>
      <c r="X23" s="220" t="s">
        <v>120</v>
      </c>
      <c r="Y23" s="220" t="s">
        <v>121</v>
      </c>
      <c r="Z23" s="210"/>
      <c r="AA23" s="210"/>
      <c r="AB23" s="210"/>
      <c r="AC23" s="210"/>
      <c r="AD23" s="210"/>
      <c r="AE23" s="210"/>
      <c r="AF23" s="210"/>
      <c r="AG23" s="210" t="s">
        <v>122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3.75" outlineLevel="2" x14ac:dyDescent="0.2">
      <c r="A24" s="217"/>
      <c r="B24" s="218"/>
      <c r="C24" s="244" t="s">
        <v>137</v>
      </c>
      <c r="D24" s="239"/>
      <c r="E24" s="239"/>
      <c r="F24" s="239"/>
      <c r="G24" s="239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124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38" t="str">
        <f>C24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45"/>
      <c r="D25" s="240"/>
      <c r="E25" s="240"/>
      <c r="F25" s="240"/>
      <c r="G25" s="24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1">
        <v>6</v>
      </c>
      <c r="B26" s="232" t="s">
        <v>138</v>
      </c>
      <c r="C26" s="243" t="s">
        <v>139</v>
      </c>
      <c r="D26" s="233" t="s">
        <v>117</v>
      </c>
      <c r="E26" s="234">
        <v>1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/>
      <c r="S26" s="236" t="s">
        <v>118</v>
      </c>
      <c r="T26" s="237" t="s">
        <v>119</v>
      </c>
      <c r="U26" s="220">
        <v>0</v>
      </c>
      <c r="V26" s="220">
        <f>ROUND(E26*U26,2)</f>
        <v>0</v>
      </c>
      <c r="W26" s="220"/>
      <c r="X26" s="220" t="s">
        <v>120</v>
      </c>
      <c r="Y26" s="220" t="s">
        <v>121</v>
      </c>
      <c r="Z26" s="210"/>
      <c r="AA26" s="210"/>
      <c r="AB26" s="210"/>
      <c r="AC26" s="210"/>
      <c r="AD26" s="210"/>
      <c r="AE26" s="210"/>
      <c r="AF26" s="210"/>
      <c r="AG26" s="210" t="s">
        <v>122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2" x14ac:dyDescent="0.2">
      <c r="A27" s="217"/>
      <c r="B27" s="218"/>
      <c r="C27" s="244" t="s">
        <v>140</v>
      </c>
      <c r="D27" s="239"/>
      <c r="E27" s="239"/>
      <c r="F27" s="239"/>
      <c r="G27" s="239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124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8" t="str">
        <f>C27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5"/>
      <c r="D28" s="240"/>
      <c r="E28" s="240"/>
      <c r="F28" s="240"/>
      <c r="G28" s="24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125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1">
        <v>7</v>
      </c>
      <c r="B29" s="232" t="s">
        <v>141</v>
      </c>
      <c r="C29" s="243" t="s">
        <v>142</v>
      </c>
      <c r="D29" s="233" t="s">
        <v>117</v>
      </c>
      <c r="E29" s="234">
        <v>1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118</v>
      </c>
      <c r="T29" s="237" t="s">
        <v>119</v>
      </c>
      <c r="U29" s="220">
        <v>0</v>
      </c>
      <c r="V29" s="220">
        <f>ROUND(E29*U29,2)</f>
        <v>0</v>
      </c>
      <c r="W29" s="220"/>
      <c r="X29" s="220" t="s">
        <v>120</v>
      </c>
      <c r="Y29" s="220" t="s">
        <v>121</v>
      </c>
      <c r="Z29" s="210"/>
      <c r="AA29" s="210"/>
      <c r="AB29" s="210"/>
      <c r="AC29" s="210"/>
      <c r="AD29" s="210"/>
      <c r="AE29" s="210"/>
      <c r="AF29" s="210"/>
      <c r="AG29" s="210" t="s">
        <v>122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2" x14ac:dyDescent="0.2">
      <c r="A30" s="217"/>
      <c r="B30" s="218"/>
      <c r="C30" s="244" t="s">
        <v>143</v>
      </c>
      <c r="D30" s="239"/>
      <c r="E30" s="239"/>
      <c r="F30" s="239"/>
      <c r="G30" s="239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38" t="str">
        <f>C30</f>
        <v>Náklady zhotovitele, související s prováděním zkoušek a revizí předepsaných technickými normami nebo objednatelem a které jsou pro provedení díla nezbytné.</v>
      </c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45"/>
      <c r="D31" s="240"/>
      <c r="E31" s="240"/>
      <c r="F31" s="240"/>
      <c r="G31" s="24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8</v>
      </c>
      <c r="B32" s="232" t="s">
        <v>144</v>
      </c>
      <c r="C32" s="243" t="s">
        <v>145</v>
      </c>
      <c r="D32" s="233" t="s">
        <v>117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118</v>
      </c>
      <c r="T32" s="237" t="s">
        <v>119</v>
      </c>
      <c r="U32" s="220">
        <v>0</v>
      </c>
      <c r="V32" s="220">
        <f>ROUND(E32*U32,2)</f>
        <v>0</v>
      </c>
      <c r="W32" s="220"/>
      <c r="X32" s="220" t="s">
        <v>120</v>
      </c>
      <c r="Y32" s="220" t="s">
        <v>121</v>
      </c>
      <c r="Z32" s="210"/>
      <c r="AA32" s="210"/>
      <c r="AB32" s="210"/>
      <c r="AC32" s="210"/>
      <c r="AD32" s="210"/>
      <c r="AE32" s="210"/>
      <c r="AF32" s="210"/>
      <c r="AG32" s="210" t="s">
        <v>122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4" t="s">
        <v>146</v>
      </c>
      <c r="D33" s="239"/>
      <c r="E33" s="239"/>
      <c r="F33" s="239"/>
      <c r="G33" s="239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38" t="str">
        <f>C33</f>
        <v>Náklady na provedení skutečného zaměření stavby v rozsahu nezbytném pro zápis změny do katastru nemovitostí.</v>
      </c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17"/>
      <c r="B34" s="218"/>
      <c r="C34" s="245"/>
      <c r="D34" s="240"/>
      <c r="E34" s="240"/>
      <c r="F34" s="240"/>
      <c r="G34" s="24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1">
        <v>9</v>
      </c>
      <c r="B35" s="232" t="s">
        <v>147</v>
      </c>
      <c r="C35" s="243" t="s">
        <v>148</v>
      </c>
      <c r="D35" s="233" t="s">
        <v>149</v>
      </c>
      <c r="E35" s="234">
        <v>1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6"/>
      <c r="S35" s="236" t="s">
        <v>118</v>
      </c>
      <c r="T35" s="237" t="s">
        <v>119</v>
      </c>
      <c r="U35" s="220">
        <v>0</v>
      </c>
      <c r="V35" s="220">
        <f>ROUND(E35*U35,2)</f>
        <v>0</v>
      </c>
      <c r="W35" s="220"/>
      <c r="X35" s="220" t="s">
        <v>150</v>
      </c>
      <c r="Y35" s="220" t="s">
        <v>121</v>
      </c>
      <c r="Z35" s="210"/>
      <c r="AA35" s="210"/>
      <c r="AB35" s="210"/>
      <c r="AC35" s="210"/>
      <c r="AD35" s="210"/>
      <c r="AE35" s="210"/>
      <c r="AF35" s="210"/>
      <c r="AG35" s="210" t="s">
        <v>151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44" t="s">
        <v>152</v>
      </c>
      <c r="D36" s="239"/>
      <c r="E36" s="239"/>
      <c r="F36" s="239"/>
      <c r="G36" s="239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124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7" t="s">
        <v>64</v>
      </c>
      <c r="D37" s="221"/>
      <c r="E37" s="222">
        <v>1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153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45"/>
      <c r="D38" s="240"/>
      <c r="E38" s="240"/>
      <c r="F38" s="240"/>
      <c r="G38" s="24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">
      <c r="A39" s="3"/>
      <c r="B39" s="4"/>
      <c r="C39" s="248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v>15</v>
      </c>
      <c r="AF39">
        <v>21</v>
      </c>
      <c r="AG39" t="s">
        <v>99</v>
      </c>
    </row>
    <row r="40" spans="1:60" x14ac:dyDescent="0.2">
      <c r="A40" s="213"/>
      <c r="B40" s="214" t="s">
        <v>29</v>
      </c>
      <c r="C40" s="249"/>
      <c r="D40" s="215"/>
      <c r="E40" s="216"/>
      <c r="F40" s="216"/>
      <c r="G40" s="230">
        <f>G8+G22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f>SUMIF(L7:L38,AE39,G7:G38)</f>
        <v>0</v>
      </c>
      <c r="AF40">
        <f>SUMIF(L7:L38,AF39,G7:G38)</f>
        <v>0</v>
      </c>
      <c r="AG40" t="s">
        <v>154</v>
      </c>
    </row>
    <row r="41" spans="1:60" x14ac:dyDescent="0.2">
      <c r="C41" s="250"/>
      <c r="D41" s="10"/>
      <c r="AG41" t="s">
        <v>156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MALItGexzLCrtM0zSqsFahzqGwZArtAbOshTRh97QRG2H56/t/EynGUCX83wraY2ThXmVKtXSB/pesBVXIuvg==" saltValue="18NIQojChb2+mGl/jZeKCQ==" spinCount="100000" sheet="1" formatRows="0"/>
  <mergeCells count="23">
    <mergeCell ref="C31:G31"/>
    <mergeCell ref="C33:G33"/>
    <mergeCell ref="C34:G34"/>
    <mergeCell ref="C36:G36"/>
    <mergeCell ref="C38:G38"/>
    <mergeCell ref="C21:G21"/>
    <mergeCell ref="C24:G24"/>
    <mergeCell ref="C25:G25"/>
    <mergeCell ref="C27:G27"/>
    <mergeCell ref="C28:G28"/>
    <mergeCell ref="C30:G30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86</v>
      </c>
      <c r="B1" s="195"/>
      <c r="C1" s="195"/>
      <c r="D1" s="195"/>
      <c r="E1" s="195"/>
      <c r="F1" s="195"/>
      <c r="G1" s="195"/>
      <c r="AG1" t="s">
        <v>87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88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4" t="s">
        <v>88</v>
      </c>
      <c r="AG3" t="s">
        <v>89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90</v>
      </c>
    </row>
    <row r="5" spans="1:60" x14ac:dyDescent="0.2">
      <c r="D5" s="10"/>
    </row>
    <row r="6" spans="1:60" ht="38.25" x14ac:dyDescent="0.2">
      <c r="A6" s="206" t="s">
        <v>91</v>
      </c>
      <c r="B6" s="208" t="s">
        <v>92</v>
      </c>
      <c r="C6" s="208" t="s">
        <v>93</v>
      </c>
      <c r="D6" s="207" t="s">
        <v>94</v>
      </c>
      <c r="E6" s="206" t="s">
        <v>95</v>
      </c>
      <c r="F6" s="205" t="s">
        <v>96</v>
      </c>
      <c r="G6" s="206" t="s">
        <v>29</v>
      </c>
      <c r="H6" s="209" t="s">
        <v>30</v>
      </c>
      <c r="I6" s="209" t="s">
        <v>97</v>
      </c>
      <c r="J6" s="209" t="s">
        <v>31</v>
      </c>
      <c r="K6" s="209" t="s">
        <v>98</v>
      </c>
      <c r="L6" s="209" t="s">
        <v>99</v>
      </c>
      <c r="M6" s="209" t="s">
        <v>100</v>
      </c>
      <c r="N6" s="209" t="s">
        <v>101</v>
      </c>
      <c r="O6" s="209" t="s">
        <v>102</v>
      </c>
      <c r="P6" s="209" t="s">
        <v>103</v>
      </c>
      <c r="Q6" s="209" t="s">
        <v>104</v>
      </c>
      <c r="R6" s="209" t="s">
        <v>105</v>
      </c>
      <c r="S6" s="209" t="s">
        <v>106</v>
      </c>
      <c r="T6" s="209" t="s">
        <v>107</v>
      </c>
      <c r="U6" s="209" t="s">
        <v>108</v>
      </c>
      <c r="V6" s="209" t="s">
        <v>109</v>
      </c>
      <c r="W6" s="209" t="s">
        <v>110</v>
      </c>
      <c r="X6" s="209" t="s">
        <v>111</v>
      </c>
      <c r="Y6" s="209" t="s">
        <v>112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113</v>
      </c>
      <c r="B8" s="225" t="s">
        <v>76</v>
      </c>
      <c r="C8" s="242" t="s">
        <v>77</v>
      </c>
      <c r="D8" s="226"/>
      <c r="E8" s="227"/>
      <c r="F8" s="228"/>
      <c r="G8" s="228">
        <f>SUMIF(AG9:AG18,"&lt;&gt;NOR",G9:G18)</f>
        <v>0</v>
      </c>
      <c r="H8" s="228"/>
      <c r="I8" s="228">
        <f>SUM(I9:I18)</f>
        <v>0</v>
      </c>
      <c r="J8" s="228"/>
      <c r="K8" s="228">
        <f>SUM(K9:K18)</f>
        <v>0</v>
      </c>
      <c r="L8" s="228"/>
      <c r="M8" s="228">
        <f>SUM(M9:M18)</f>
        <v>0</v>
      </c>
      <c r="N8" s="227"/>
      <c r="O8" s="227">
        <f>SUM(O9:O18)</f>
        <v>0</v>
      </c>
      <c r="P8" s="227"/>
      <c r="Q8" s="227">
        <f>SUM(Q9:Q18)</f>
        <v>0</v>
      </c>
      <c r="R8" s="228"/>
      <c r="S8" s="228"/>
      <c r="T8" s="229"/>
      <c r="U8" s="223"/>
      <c r="V8" s="223">
        <f>SUM(V9:V18)</f>
        <v>0</v>
      </c>
      <c r="W8" s="223"/>
      <c r="X8" s="223"/>
      <c r="Y8" s="223"/>
      <c r="AG8" t="s">
        <v>114</v>
      </c>
    </row>
    <row r="9" spans="1:60" ht="22.5" outlineLevel="1" x14ac:dyDescent="0.2">
      <c r="A9" s="231">
        <v>1</v>
      </c>
      <c r="B9" s="232" t="s">
        <v>157</v>
      </c>
      <c r="C9" s="243" t="s">
        <v>158</v>
      </c>
      <c r="D9" s="233" t="s">
        <v>159</v>
      </c>
      <c r="E9" s="234">
        <v>59.940049999999999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 t="s">
        <v>160</v>
      </c>
      <c r="S9" s="236" t="s">
        <v>118</v>
      </c>
      <c r="T9" s="237" t="s">
        <v>118</v>
      </c>
      <c r="U9" s="220">
        <v>0</v>
      </c>
      <c r="V9" s="220">
        <f>ROUND(E9*U9,2)</f>
        <v>0</v>
      </c>
      <c r="W9" s="220"/>
      <c r="X9" s="220" t="s">
        <v>150</v>
      </c>
      <c r="Y9" s="220" t="s">
        <v>121</v>
      </c>
      <c r="Z9" s="210"/>
      <c r="AA9" s="210"/>
      <c r="AB9" s="210"/>
      <c r="AC9" s="210"/>
      <c r="AD9" s="210"/>
      <c r="AE9" s="210"/>
      <c r="AF9" s="210"/>
      <c r="AG9" s="210" t="s">
        <v>161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7" t="s">
        <v>162</v>
      </c>
      <c r="D10" s="221"/>
      <c r="E10" s="222">
        <v>24.327999999999999</v>
      </c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153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17"/>
      <c r="B11" s="218"/>
      <c r="C11" s="247" t="s">
        <v>163</v>
      </c>
      <c r="D11" s="221"/>
      <c r="E11" s="222">
        <v>1.0384500000000001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153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7" t="s">
        <v>164</v>
      </c>
      <c r="D12" s="221"/>
      <c r="E12" s="222">
        <v>31.1236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153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47" t="s">
        <v>165</v>
      </c>
      <c r="D13" s="221"/>
      <c r="E13" s="222">
        <v>3.45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153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45"/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1">
        <v>2</v>
      </c>
      <c r="B15" s="232" t="s">
        <v>166</v>
      </c>
      <c r="C15" s="243" t="s">
        <v>167</v>
      </c>
      <c r="D15" s="233" t="s">
        <v>159</v>
      </c>
      <c r="E15" s="234">
        <v>0.10050000000000001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 t="s">
        <v>160</v>
      </c>
      <c r="S15" s="236" t="s">
        <v>118</v>
      </c>
      <c r="T15" s="237" t="s">
        <v>118</v>
      </c>
      <c r="U15" s="220">
        <v>0</v>
      </c>
      <c r="V15" s="220">
        <f>ROUND(E15*U15,2)</f>
        <v>0</v>
      </c>
      <c r="W15" s="220"/>
      <c r="X15" s="220" t="s">
        <v>150</v>
      </c>
      <c r="Y15" s="220" t="s">
        <v>121</v>
      </c>
      <c r="Z15" s="210"/>
      <c r="AA15" s="210"/>
      <c r="AB15" s="210"/>
      <c r="AC15" s="210"/>
      <c r="AD15" s="210"/>
      <c r="AE15" s="210"/>
      <c r="AF15" s="210"/>
      <c r="AG15" s="210" t="s">
        <v>161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4" t="s">
        <v>168</v>
      </c>
      <c r="D16" s="239"/>
      <c r="E16" s="239"/>
      <c r="F16" s="239"/>
      <c r="G16" s="239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7" t="s">
        <v>169</v>
      </c>
      <c r="D17" s="221"/>
      <c r="E17" s="222">
        <v>0.10050000000000001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153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45"/>
      <c r="D18" s="240"/>
      <c r="E18" s="240"/>
      <c r="F18" s="240"/>
      <c r="G18" s="24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">
      <c r="A19" s="224" t="s">
        <v>113</v>
      </c>
      <c r="B19" s="225" t="s">
        <v>82</v>
      </c>
      <c r="C19" s="242" t="s">
        <v>77</v>
      </c>
      <c r="D19" s="226"/>
      <c r="E19" s="227"/>
      <c r="F19" s="228"/>
      <c r="G19" s="228">
        <f>SUMIF(AG20:AG23,"&lt;&gt;NOR",G20:G23)</f>
        <v>0</v>
      </c>
      <c r="H19" s="228"/>
      <c r="I19" s="228">
        <f>SUM(I20:I23)</f>
        <v>0</v>
      </c>
      <c r="J19" s="228"/>
      <c r="K19" s="228">
        <f>SUM(K20:K23)</f>
        <v>0</v>
      </c>
      <c r="L19" s="228"/>
      <c r="M19" s="228">
        <f>SUM(M20:M23)</f>
        <v>0</v>
      </c>
      <c r="N19" s="227"/>
      <c r="O19" s="227">
        <f>SUM(O20:O23)</f>
        <v>0</v>
      </c>
      <c r="P19" s="227"/>
      <c r="Q19" s="227">
        <f>SUM(Q20:Q23)</f>
        <v>0</v>
      </c>
      <c r="R19" s="228"/>
      <c r="S19" s="228"/>
      <c r="T19" s="229"/>
      <c r="U19" s="223"/>
      <c r="V19" s="223">
        <f>SUM(V20:V23)</f>
        <v>0</v>
      </c>
      <c r="W19" s="223"/>
      <c r="X19" s="223"/>
      <c r="Y19" s="223"/>
      <c r="AG19" t="s">
        <v>114</v>
      </c>
    </row>
    <row r="20" spans="1:60" outlineLevel="1" x14ac:dyDescent="0.2">
      <c r="A20" s="231">
        <v>3</v>
      </c>
      <c r="B20" s="232" t="s">
        <v>170</v>
      </c>
      <c r="C20" s="243" t="s">
        <v>171</v>
      </c>
      <c r="D20" s="233" t="s">
        <v>159</v>
      </c>
      <c r="E20" s="234">
        <v>2973.78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6" t="s">
        <v>172</v>
      </c>
      <c r="S20" s="236" t="s">
        <v>118</v>
      </c>
      <c r="T20" s="237" t="s">
        <v>118</v>
      </c>
      <c r="U20" s="220">
        <v>0</v>
      </c>
      <c r="V20" s="220">
        <f>ROUND(E20*U20,2)</f>
        <v>0</v>
      </c>
      <c r="W20" s="220"/>
      <c r="X20" s="220" t="s">
        <v>150</v>
      </c>
      <c r="Y20" s="220" t="s">
        <v>121</v>
      </c>
      <c r="Z20" s="210"/>
      <c r="AA20" s="210"/>
      <c r="AB20" s="210"/>
      <c r="AC20" s="210"/>
      <c r="AD20" s="210"/>
      <c r="AE20" s="210"/>
      <c r="AF20" s="210"/>
      <c r="AG20" s="210" t="s">
        <v>161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52" t="s">
        <v>173</v>
      </c>
      <c r="D21" s="251"/>
      <c r="E21" s="251"/>
      <c r="F21" s="251"/>
      <c r="G21" s="251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174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7" t="s">
        <v>175</v>
      </c>
      <c r="D22" s="221"/>
      <c r="E22" s="222">
        <v>2973.78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153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45"/>
      <c r="D23" s="240"/>
      <c r="E23" s="240"/>
      <c r="F23" s="240"/>
      <c r="G23" s="24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125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">
      <c r="A24" s="224" t="s">
        <v>113</v>
      </c>
      <c r="B24" s="225" t="s">
        <v>74</v>
      </c>
      <c r="C24" s="242" t="s">
        <v>75</v>
      </c>
      <c r="D24" s="226"/>
      <c r="E24" s="227"/>
      <c r="F24" s="228"/>
      <c r="G24" s="228">
        <f>SUMIF(AG25:AG28,"&lt;&gt;NOR",G25:G28)</f>
        <v>0</v>
      </c>
      <c r="H24" s="228"/>
      <c r="I24" s="228">
        <f>SUM(I25:I28)</f>
        <v>0</v>
      </c>
      <c r="J24" s="228"/>
      <c r="K24" s="228">
        <f>SUM(K25:K28)</f>
        <v>0</v>
      </c>
      <c r="L24" s="228"/>
      <c r="M24" s="228">
        <f>SUM(M25:M28)</f>
        <v>0</v>
      </c>
      <c r="N24" s="227"/>
      <c r="O24" s="227">
        <f>SUM(O25:O28)</f>
        <v>0</v>
      </c>
      <c r="P24" s="227"/>
      <c r="Q24" s="227">
        <f>SUM(Q25:Q28)</f>
        <v>0.08</v>
      </c>
      <c r="R24" s="228"/>
      <c r="S24" s="228"/>
      <c r="T24" s="229"/>
      <c r="U24" s="223"/>
      <c r="V24" s="223">
        <f>SUM(V25:V28)</f>
        <v>0.59</v>
      </c>
      <c r="W24" s="223"/>
      <c r="X24" s="223"/>
      <c r="Y24" s="223"/>
      <c r="AG24" t="s">
        <v>114</v>
      </c>
    </row>
    <row r="25" spans="1:60" ht="22.5" outlineLevel="1" x14ac:dyDescent="0.2">
      <c r="A25" s="231">
        <v>4</v>
      </c>
      <c r="B25" s="232" t="s">
        <v>176</v>
      </c>
      <c r="C25" s="243" t="s">
        <v>177</v>
      </c>
      <c r="D25" s="233" t="s">
        <v>178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8.2000000000000003E-2</v>
      </c>
      <c r="Q25" s="234">
        <f>ROUND(E25*P25,2)</f>
        <v>0.08</v>
      </c>
      <c r="R25" s="236" t="s">
        <v>179</v>
      </c>
      <c r="S25" s="236" t="s">
        <v>118</v>
      </c>
      <c r="T25" s="237" t="s">
        <v>118</v>
      </c>
      <c r="U25" s="220">
        <v>0.59</v>
      </c>
      <c r="V25" s="220">
        <f>ROUND(E25*U25,2)</f>
        <v>0.59</v>
      </c>
      <c r="W25" s="220"/>
      <c r="X25" s="220" t="s">
        <v>150</v>
      </c>
      <c r="Y25" s="220" t="s">
        <v>121</v>
      </c>
      <c r="Z25" s="210"/>
      <c r="AA25" s="210"/>
      <c r="AB25" s="210"/>
      <c r="AC25" s="210"/>
      <c r="AD25" s="210"/>
      <c r="AE25" s="210"/>
      <c r="AF25" s="210"/>
      <c r="AG25" s="210" t="s">
        <v>161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2" t="s">
        <v>180</v>
      </c>
      <c r="D26" s="251"/>
      <c r="E26" s="251"/>
      <c r="F26" s="251"/>
      <c r="G26" s="251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38" t="str">
        <f>C26</f>
        <v>s uložením hmot na skládku na vzdálenost do 3 m nebo s naložením na dopravní prostředek, se zásypem jam a jeho zhutněním</v>
      </c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7" t="s">
        <v>181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153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5"/>
      <c r="D28" s="240"/>
      <c r="E28" s="240"/>
      <c r="F28" s="240"/>
      <c r="G28" s="24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125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4" t="s">
        <v>113</v>
      </c>
      <c r="B29" s="225" t="s">
        <v>72</v>
      </c>
      <c r="C29" s="242" t="s">
        <v>73</v>
      </c>
      <c r="D29" s="226"/>
      <c r="E29" s="227"/>
      <c r="F29" s="228"/>
      <c r="G29" s="228">
        <f>SUMIF(AG30:AG32,"&lt;&gt;NOR",G30:G32)</f>
        <v>0</v>
      </c>
      <c r="H29" s="228"/>
      <c r="I29" s="228">
        <f>SUM(I30:I32)</f>
        <v>0</v>
      </c>
      <c r="J29" s="228"/>
      <c r="K29" s="228">
        <f>SUM(K30:K32)</f>
        <v>0</v>
      </c>
      <c r="L29" s="228"/>
      <c r="M29" s="228">
        <f>SUM(M30:M32)</f>
        <v>0</v>
      </c>
      <c r="N29" s="227"/>
      <c r="O29" s="227">
        <f>SUM(O30:O32)</f>
        <v>0.25</v>
      </c>
      <c r="P29" s="227"/>
      <c r="Q29" s="227">
        <f>SUM(Q30:Q32)</f>
        <v>0</v>
      </c>
      <c r="R29" s="228"/>
      <c r="S29" s="228"/>
      <c r="T29" s="229"/>
      <c r="U29" s="223"/>
      <c r="V29" s="223">
        <f>SUM(V30:V32)</f>
        <v>0.82</v>
      </c>
      <c r="W29" s="223"/>
      <c r="X29" s="223"/>
      <c r="Y29" s="223"/>
      <c r="AG29" t="s">
        <v>114</v>
      </c>
    </row>
    <row r="30" spans="1:60" outlineLevel="1" x14ac:dyDescent="0.2">
      <c r="A30" s="231">
        <v>5</v>
      </c>
      <c r="B30" s="232" t="s">
        <v>182</v>
      </c>
      <c r="C30" s="243" t="s">
        <v>183</v>
      </c>
      <c r="D30" s="233" t="s">
        <v>178</v>
      </c>
      <c r="E30" s="234">
        <v>1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0.25080000000000002</v>
      </c>
      <c r="O30" s="234">
        <f>ROUND(E30*N30,2)</f>
        <v>0.25</v>
      </c>
      <c r="P30" s="234">
        <v>0</v>
      </c>
      <c r="Q30" s="234">
        <f>ROUND(E30*P30,2)</f>
        <v>0</v>
      </c>
      <c r="R30" s="236" t="s">
        <v>179</v>
      </c>
      <c r="S30" s="236" t="s">
        <v>118</v>
      </c>
      <c r="T30" s="237" t="s">
        <v>118</v>
      </c>
      <c r="U30" s="220">
        <v>0.82</v>
      </c>
      <c r="V30" s="220">
        <f>ROUND(E30*U30,2)</f>
        <v>0.82</v>
      </c>
      <c r="W30" s="220"/>
      <c r="X30" s="220" t="s">
        <v>150</v>
      </c>
      <c r="Y30" s="220" t="s">
        <v>121</v>
      </c>
      <c r="Z30" s="210"/>
      <c r="AA30" s="210"/>
      <c r="AB30" s="210"/>
      <c r="AC30" s="210"/>
      <c r="AD30" s="210"/>
      <c r="AE30" s="210"/>
      <c r="AF30" s="210"/>
      <c r="AG30" s="210" t="s">
        <v>161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47" t="s">
        <v>184</v>
      </c>
      <c r="D31" s="221"/>
      <c r="E31" s="222">
        <v>1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153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45"/>
      <c r="D32" s="240"/>
      <c r="E32" s="240"/>
      <c r="F32" s="240"/>
      <c r="G32" s="24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125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">
      <c r="A33" s="224" t="s">
        <v>113</v>
      </c>
      <c r="B33" s="225" t="s">
        <v>82</v>
      </c>
      <c r="C33" s="242" t="s">
        <v>77</v>
      </c>
      <c r="D33" s="226"/>
      <c r="E33" s="227"/>
      <c r="F33" s="228"/>
      <c r="G33" s="228">
        <f>SUMIF(AG34:AG40,"&lt;&gt;NOR",G34:G40)</f>
        <v>0</v>
      </c>
      <c r="H33" s="228"/>
      <c r="I33" s="228">
        <f>SUM(I34:I40)</f>
        <v>0</v>
      </c>
      <c r="J33" s="228"/>
      <c r="K33" s="228">
        <f>SUM(K34:K40)</f>
        <v>0</v>
      </c>
      <c r="L33" s="228"/>
      <c r="M33" s="228">
        <f>SUM(M34:M40)</f>
        <v>0</v>
      </c>
      <c r="N33" s="227"/>
      <c r="O33" s="227">
        <f>SUM(O34:O40)</f>
        <v>0</v>
      </c>
      <c r="P33" s="227"/>
      <c r="Q33" s="227">
        <f>SUM(Q34:Q40)</f>
        <v>0</v>
      </c>
      <c r="R33" s="228"/>
      <c r="S33" s="228"/>
      <c r="T33" s="229"/>
      <c r="U33" s="223"/>
      <c r="V33" s="223">
        <f>SUM(V34:V40)</f>
        <v>13.22</v>
      </c>
      <c r="W33" s="223"/>
      <c r="X33" s="223"/>
      <c r="Y33" s="223"/>
      <c r="AG33" t="s">
        <v>114</v>
      </c>
    </row>
    <row r="34" spans="1:60" outlineLevel="1" x14ac:dyDescent="0.2">
      <c r="A34" s="231">
        <v>6</v>
      </c>
      <c r="B34" s="232" t="s">
        <v>185</v>
      </c>
      <c r="C34" s="243" t="s">
        <v>186</v>
      </c>
      <c r="D34" s="233" t="s">
        <v>159</v>
      </c>
      <c r="E34" s="234">
        <v>330.42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6" t="s">
        <v>172</v>
      </c>
      <c r="S34" s="236" t="s">
        <v>118</v>
      </c>
      <c r="T34" s="237" t="s">
        <v>118</v>
      </c>
      <c r="U34" s="220">
        <v>0.04</v>
      </c>
      <c r="V34" s="220">
        <f>ROUND(E34*U34,2)</f>
        <v>13.22</v>
      </c>
      <c r="W34" s="220"/>
      <c r="X34" s="220" t="s">
        <v>150</v>
      </c>
      <c r="Y34" s="220" t="s">
        <v>121</v>
      </c>
      <c r="Z34" s="210"/>
      <c r="AA34" s="210"/>
      <c r="AB34" s="210"/>
      <c r="AC34" s="210"/>
      <c r="AD34" s="210"/>
      <c r="AE34" s="210"/>
      <c r="AF34" s="210"/>
      <c r="AG34" s="210" t="s">
        <v>161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52" t="s">
        <v>173</v>
      </c>
      <c r="D35" s="251"/>
      <c r="E35" s="251"/>
      <c r="F35" s="251"/>
      <c r="G35" s="251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174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47" t="s">
        <v>187</v>
      </c>
      <c r="D36" s="221"/>
      <c r="E36" s="222">
        <v>59.94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153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7" t="s">
        <v>188</v>
      </c>
      <c r="D37" s="221"/>
      <c r="E37" s="222">
        <v>0.1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153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47" t="s">
        <v>189</v>
      </c>
      <c r="D38" s="221"/>
      <c r="E38" s="222">
        <v>68.040000000000006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153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47" t="s">
        <v>190</v>
      </c>
      <c r="D39" s="221"/>
      <c r="E39" s="222">
        <v>202.34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153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5"/>
      <c r="D40" s="240"/>
      <c r="E40" s="240"/>
      <c r="F40" s="240"/>
      <c r="G40" s="24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">
      <c r="A41" s="224" t="s">
        <v>113</v>
      </c>
      <c r="B41" s="225" t="s">
        <v>76</v>
      </c>
      <c r="C41" s="242" t="s">
        <v>77</v>
      </c>
      <c r="D41" s="226"/>
      <c r="E41" s="227"/>
      <c r="F41" s="228"/>
      <c r="G41" s="228">
        <f>SUMIF(AG42:AG49,"&lt;&gt;NOR",G42:G49)</f>
        <v>0</v>
      </c>
      <c r="H41" s="228"/>
      <c r="I41" s="228">
        <f>SUM(I42:I49)</f>
        <v>0</v>
      </c>
      <c r="J41" s="228"/>
      <c r="K41" s="228">
        <f>SUM(K42:K49)</f>
        <v>0</v>
      </c>
      <c r="L41" s="228"/>
      <c r="M41" s="228">
        <f>SUM(M42:M49)</f>
        <v>0</v>
      </c>
      <c r="N41" s="227"/>
      <c r="O41" s="227">
        <f>SUM(O42:O49)</f>
        <v>0</v>
      </c>
      <c r="P41" s="227"/>
      <c r="Q41" s="227">
        <f>SUM(Q42:Q49)</f>
        <v>0</v>
      </c>
      <c r="R41" s="228"/>
      <c r="S41" s="228"/>
      <c r="T41" s="229"/>
      <c r="U41" s="223"/>
      <c r="V41" s="223">
        <f>SUM(V42:V49)</f>
        <v>0</v>
      </c>
      <c r="W41" s="223"/>
      <c r="X41" s="223"/>
      <c r="Y41" s="223"/>
      <c r="AG41" t="s">
        <v>114</v>
      </c>
    </row>
    <row r="42" spans="1:60" ht="22.5" outlineLevel="1" x14ac:dyDescent="0.2">
      <c r="A42" s="231">
        <v>7</v>
      </c>
      <c r="B42" s="232" t="s">
        <v>191</v>
      </c>
      <c r="C42" s="243" t="s">
        <v>192</v>
      </c>
      <c r="D42" s="233" t="s">
        <v>159</v>
      </c>
      <c r="E42" s="234">
        <v>68.040000000000006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6" t="s">
        <v>160</v>
      </c>
      <c r="S42" s="236" t="s">
        <v>118</v>
      </c>
      <c r="T42" s="237" t="s">
        <v>118</v>
      </c>
      <c r="U42" s="220">
        <v>0</v>
      </c>
      <c r="V42" s="220">
        <f>ROUND(E42*U42,2)</f>
        <v>0</v>
      </c>
      <c r="W42" s="220"/>
      <c r="X42" s="220" t="s">
        <v>150</v>
      </c>
      <c r="Y42" s="220" t="s">
        <v>121</v>
      </c>
      <c r="Z42" s="210"/>
      <c r="AA42" s="210"/>
      <c r="AB42" s="210"/>
      <c r="AC42" s="210"/>
      <c r="AD42" s="210"/>
      <c r="AE42" s="210"/>
      <c r="AF42" s="210"/>
      <c r="AG42" s="210" t="s">
        <v>161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44" t="s">
        <v>193</v>
      </c>
      <c r="D43" s="239"/>
      <c r="E43" s="239"/>
      <c r="F43" s="239"/>
      <c r="G43" s="239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47" t="s">
        <v>194</v>
      </c>
      <c r="D44" s="221"/>
      <c r="E44" s="222">
        <v>68.040000000000006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153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5"/>
      <c r="D45" s="240"/>
      <c r="E45" s="240"/>
      <c r="F45" s="240"/>
      <c r="G45" s="24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8</v>
      </c>
      <c r="B46" s="232" t="s">
        <v>195</v>
      </c>
      <c r="C46" s="243" t="s">
        <v>196</v>
      </c>
      <c r="D46" s="233" t="s">
        <v>159</v>
      </c>
      <c r="E46" s="234">
        <v>202.34200000000001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 t="s">
        <v>160</v>
      </c>
      <c r="S46" s="236" t="s">
        <v>118</v>
      </c>
      <c r="T46" s="237" t="s">
        <v>118</v>
      </c>
      <c r="U46" s="220">
        <v>0</v>
      </c>
      <c r="V46" s="220">
        <f>ROUND(E46*U46,2)</f>
        <v>0</v>
      </c>
      <c r="W46" s="220"/>
      <c r="X46" s="220" t="s">
        <v>150</v>
      </c>
      <c r="Y46" s="220" t="s">
        <v>121</v>
      </c>
      <c r="Z46" s="210"/>
      <c r="AA46" s="210"/>
      <c r="AB46" s="210"/>
      <c r="AC46" s="210"/>
      <c r="AD46" s="210"/>
      <c r="AE46" s="210"/>
      <c r="AF46" s="210"/>
      <c r="AG46" s="210" t="s">
        <v>161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7" t="s">
        <v>197</v>
      </c>
      <c r="D47" s="221"/>
      <c r="E47" s="222">
        <v>152.05000000000001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153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7" t="s">
        <v>198</v>
      </c>
      <c r="D48" s="221"/>
      <c r="E48" s="222">
        <v>50.292000000000002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153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5"/>
      <c r="D49" s="240"/>
      <c r="E49" s="240"/>
      <c r="F49" s="240"/>
      <c r="G49" s="24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125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224" t="s">
        <v>113</v>
      </c>
      <c r="B50" s="225" t="s">
        <v>64</v>
      </c>
      <c r="C50" s="242" t="s">
        <v>65</v>
      </c>
      <c r="D50" s="226"/>
      <c r="E50" s="227"/>
      <c r="F50" s="228"/>
      <c r="G50" s="228">
        <f>SUMIF(AG51:AG54,"&lt;&gt;NOR",G51:G54)</f>
        <v>0</v>
      </c>
      <c r="H50" s="228"/>
      <c r="I50" s="228">
        <f>SUM(I51:I54)</f>
        <v>0</v>
      </c>
      <c r="J50" s="228"/>
      <c r="K50" s="228">
        <f>SUM(K51:K54)</f>
        <v>0</v>
      </c>
      <c r="L50" s="228"/>
      <c r="M50" s="228">
        <f>SUM(M51:M54)</f>
        <v>0</v>
      </c>
      <c r="N50" s="227"/>
      <c r="O50" s="227">
        <f>SUM(O51:O54)</f>
        <v>0</v>
      </c>
      <c r="P50" s="227"/>
      <c r="Q50" s="227">
        <f>SUM(Q51:Q54)</f>
        <v>62.37</v>
      </c>
      <c r="R50" s="228"/>
      <c r="S50" s="228"/>
      <c r="T50" s="229"/>
      <c r="U50" s="223"/>
      <c r="V50" s="223">
        <f>SUM(V51:V54)</f>
        <v>20.79</v>
      </c>
      <c r="W50" s="223"/>
      <c r="X50" s="223"/>
      <c r="Y50" s="223"/>
      <c r="AG50" t="s">
        <v>114</v>
      </c>
    </row>
    <row r="51" spans="1:60" ht="22.5" outlineLevel="1" x14ac:dyDescent="0.2">
      <c r="A51" s="231">
        <v>9</v>
      </c>
      <c r="B51" s="232" t="s">
        <v>199</v>
      </c>
      <c r="C51" s="243" t="s">
        <v>200</v>
      </c>
      <c r="D51" s="233" t="s">
        <v>201</v>
      </c>
      <c r="E51" s="234">
        <v>189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4">
        <v>0</v>
      </c>
      <c r="O51" s="234">
        <f>ROUND(E51*N51,2)</f>
        <v>0</v>
      </c>
      <c r="P51" s="234">
        <v>0.33</v>
      </c>
      <c r="Q51" s="234">
        <f>ROUND(E51*P51,2)</f>
        <v>62.37</v>
      </c>
      <c r="R51" s="236" t="s">
        <v>179</v>
      </c>
      <c r="S51" s="236" t="s">
        <v>118</v>
      </c>
      <c r="T51" s="237" t="s">
        <v>118</v>
      </c>
      <c r="U51" s="220">
        <v>0.11</v>
      </c>
      <c r="V51" s="220">
        <f>ROUND(E51*U51,2)</f>
        <v>20.79</v>
      </c>
      <c r="W51" s="220"/>
      <c r="X51" s="220" t="s">
        <v>150</v>
      </c>
      <c r="Y51" s="220" t="s">
        <v>121</v>
      </c>
      <c r="Z51" s="210"/>
      <c r="AA51" s="210"/>
      <c r="AB51" s="210"/>
      <c r="AC51" s="210"/>
      <c r="AD51" s="210"/>
      <c r="AE51" s="210"/>
      <c r="AF51" s="210"/>
      <c r="AG51" s="210" t="s">
        <v>161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47" t="s">
        <v>202</v>
      </c>
      <c r="D52" s="221"/>
      <c r="E52" s="222">
        <v>159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153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7" t="s">
        <v>203</v>
      </c>
      <c r="D53" s="221"/>
      <c r="E53" s="222">
        <v>30</v>
      </c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153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45"/>
      <c r="D54" s="240"/>
      <c r="E54" s="240"/>
      <c r="F54" s="240"/>
      <c r="G54" s="24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125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24" t="s">
        <v>113</v>
      </c>
      <c r="B55" s="225" t="s">
        <v>72</v>
      </c>
      <c r="C55" s="242" t="s">
        <v>73</v>
      </c>
      <c r="D55" s="226"/>
      <c r="E55" s="227"/>
      <c r="F55" s="228"/>
      <c r="G55" s="228">
        <f>SUMIF(AG56:AG60,"&lt;&gt;NOR",G56:G60)</f>
        <v>0</v>
      </c>
      <c r="H55" s="228"/>
      <c r="I55" s="228">
        <f>SUM(I56:I60)</f>
        <v>0</v>
      </c>
      <c r="J55" s="228"/>
      <c r="K55" s="228">
        <f>SUM(K56:K60)</f>
        <v>0</v>
      </c>
      <c r="L55" s="228"/>
      <c r="M55" s="228">
        <f>SUM(M56:M60)</f>
        <v>0</v>
      </c>
      <c r="N55" s="227"/>
      <c r="O55" s="227">
        <f>SUM(O56:O60)</f>
        <v>0</v>
      </c>
      <c r="P55" s="227"/>
      <c r="Q55" s="227">
        <f>SUM(Q56:Q60)</f>
        <v>0</v>
      </c>
      <c r="R55" s="228"/>
      <c r="S55" s="228"/>
      <c r="T55" s="229"/>
      <c r="U55" s="223"/>
      <c r="V55" s="223">
        <f>SUM(V56:V60)</f>
        <v>27.92</v>
      </c>
      <c r="W55" s="223"/>
      <c r="X55" s="223"/>
      <c r="Y55" s="223"/>
      <c r="AG55" t="s">
        <v>114</v>
      </c>
    </row>
    <row r="56" spans="1:60" outlineLevel="1" x14ac:dyDescent="0.2">
      <c r="A56" s="231">
        <v>10</v>
      </c>
      <c r="B56" s="232" t="s">
        <v>204</v>
      </c>
      <c r="C56" s="243" t="s">
        <v>205</v>
      </c>
      <c r="D56" s="233" t="s">
        <v>206</v>
      </c>
      <c r="E56" s="234">
        <v>232.64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6" t="s">
        <v>179</v>
      </c>
      <c r="S56" s="236" t="s">
        <v>118</v>
      </c>
      <c r="T56" s="237" t="s">
        <v>118</v>
      </c>
      <c r="U56" s="220">
        <v>0.12</v>
      </c>
      <c r="V56" s="220">
        <f>ROUND(E56*U56,2)</f>
        <v>27.92</v>
      </c>
      <c r="W56" s="220"/>
      <c r="X56" s="220" t="s">
        <v>150</v>
      </c>
      <c r="Y56" s="220" t="s">
        <v>121</v>
      </c>
      <c r="Z56" s="210"/>
      <c r="AA56" s="210"/>
      <c r="AB56" s="210"/>
      <c r="AC56" s="210"/>
      <c r="AD56" s="210"/>
      <c r="AE56" s="210"/>
      <c r="AF56" s="210"/>
      <c r="AG56" s="210" t="s">
        <v>161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52" t="s">
        <v>207</v>
      </c>
      <c r="D57" s="251"/>
      <c r="E57" s="251"/>
      <c r="F57" s="251"/>
      <c r="G57" s="251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174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17"/>
      <c r="B58" s="218"/>
      <c r="C58" s="247" t="s">
        <v>208</v>
      </c>
      <c r="D58" s="221"/>
      <c r="E58" s="222">
        <v>167.64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153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47" t="s">
        <v>209</v>
      </c>
      <c r="D59" s="221"/>
      <c r="E59" s="222">
        <v>65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153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45"/>
      <c r="D60" s="240"/>
      <c r="E60" s="240"/>
      <c r="F60" s="240"/>
      <c r="G60" s="24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125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">
      <c r="A61" s="224" t="s">
        <v>113</v>
      </c>
      <c r="B61" s="225" t="s">
        <v>70</v>
      </c>
      <c r="C61" s="242" t="s">
        <v>71</v>
      </c>
      <c r="D61" s="226"/>
      <c r="E61" s="227"/>
      <c r="F61" s="228"/>
      <c r="G61" s="228">
        <f>SUMIF(AG62:AG64,"&lt;&gt;NOR",G62:G64)</f>
        <v>0</v>
      </c>
      <c r="H61" s="228"/>
      <c r="I61" s="228">
        <f>SUM(I62:I64)</f>
        <v>0</v>
      </c>
      <c r="J61" s="228"/>
      <c r="K61" s="228">
        <f>SUM(K62:K64)</f>
        <v>0</v>
      </c>
      <c r="L61" s="228"/>
      <c r="M61" s="228">
        <f>SUM(M62:M64)</f>
        <v>0</v>
      </c>
      <c r="N61" s="227"/>
      <c r="O61" s="227">
        <f>SUM(O62:O64)</f>
        <v>0.04</v>
      </c>
      <c r="P61" s="227"/>
      <c r="Q61" s="227">
        <f>SUM(Q62:Q64)</f>
        <v>0</v>
      </c>
      <c r="R61" s="228"/>
      <c r="S61" s="228"/>
      <c r="T61" s="229"/>
      <c r="U61" s="223"/>
      <c r="V61" s="223">
        <f>SUM(V62:V64)</f>
        <v>0</v>
      </c>
      <c r="W61" s="223"/>
      <c r="X61" s="223"/>
      <c r="Y61" s="223"/>
      <c r="AG61" t="s">
        <v>114</v>
      </c>
    </row>
    <row r="62" spans="1:60" outlineLevel="1" x14ac:dyDescent="0.2">
      <c r="A62" s="231">
        <v>11</v>
      </c>
      <c r="B62" s="232" t="s">
        <v>210</v>
      </c>
      <c r="C62" s="243" t="s">
        <v>211</v>
      </c>
      <c r="D62" s="233" t="s">
        <v>178</v>
      </c>
      <c r="E62" s="234">
        <v>5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4">
        <v>7.0000000000000001E-3</v>
      </c>
      <c r="O62" s="234">
        <f>ROUND(E62*N62,2)</f>
        <v>0.04</v>
      </c>
      <c r="P62" s="234">
        <v>0</v>
      </c>
      <c r="Q62" s="234">
        <f>ROUND(E62*P62,2)</f>
        <v>0</v>
      </c>
      <c r="R62" s="236" t="s">
        <v>212</v>
      </c>
      <c r="S62" s="236" t="s">
        <v>118</v>
      </c>
      <c r="T62" s="237" t="s">
        <v>118</v>
      </c>
      <c r="U62" s="220">
        <v>0</v>
      </c>
      <c r="V62" s="220">
        <f>ROUND(E62*U62,2)</f>
        <v>0</v>
      </c>
      <c r="W62" s="220"/>
      <c r="X62" s="220" t="s">
        <v>213</v>
      </c>
      <c r="Y62" s="220" t="s">
        <v>121</v>
      </c>
      <c r="Z62" s="210"/>
      <c r="AA62" s="210"/>
      <c r="AB62" s="210"/>
      <c r="AC62" s="210"/>
      <c r="AD62" s="210"/>
      <c r="AE62" s="210"/>
      <c r="AF62" s="210"/>
      <c r="AG62" s="210" t="s">
        <v>214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47" t="s">
        <v>68</v>
      </c>
      <c r="D63" s="221"/>
      <c r="E63" s="222">
        <v>5</v>
      </c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153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5"/>
      <c r="D64" s="240"/>
      <c r="E64" s="240"/>
      <c r="F64" s="240"/>
      <c r="G64" s="24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125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4" t="s">
        <v>113</v>
      </c>
      <c r="B65" s="225" t="s">
        <v>64</v>
      </c>
      <c r="C65" s="242" t="s">
        <v>65</v>
      </c>
      <c r="D65" s="226"/>
      <c r="E65" s="227"/>
      <c r="F65" s="228"/>
      <c r="G65" s="228">
        <f>SUMIF(AG66:AG92,"&lt;&gt;NOR",G66:G92)</f>
        <v>0</v>
      </c>
      <c r="H65" s="228"/>
      <c r="I65" s="228">
        <f>SUM(I66:I92)</f>
        <v>0</v>
      </c>
      <c r="J65" s="228"/>
      <c r="K65" s="228">
        <f>SUM(K66:K92)</f>
        <v>0</v>
      </c>
      <c r="L65" s="228"/>
      <c r="M65" s="228">
        <f>SUM(M66:M92)</f>
        <v>0</v>
      </c>
      <c r="N65" s="227"/>
      <c r="O65" s="227">
        <f>SUM(O66:O92)</f>
        <v>0</v>
      </c>
      <c r="P65" s="227"/>
      <c r="Q65" s="227">
        <f>SUM(Q66:Q92)</f>
        <v>311.92</v>
      </c>
      <c r="R65" s="228"/>
      <c r="S65" s="228"/>
      <c r="T65" s="229"/>
      <c r="U65" s="223"/>
      <c r="V65" s="223">
        <f>SUM(V66:V92)</f>
        <v>114.99000000000001</v>
      </c>
      <c r="W65" s="223"/>
      <c r="X65" s="223"/>
      <c r="Y65" s="223"/>
      <c r="AG65" t="s">
        <v>114</v>
      </c>
    </row>
    <row r="66" spans="1:60" ht="33.75" outlineLevel="1" x14ac:dyDescent="0.2">
      <c r="A66" s="231">
        <v>12</v>
      </c>
      <c r="B66" s="232" t="s">
        <v>215</v>
      </c>
      <c r="C66" s="243" t="s">
        <v>216</v>
      </c>
      <c r="D66" s="233" t="s">
        <v>201</v>
      </c>
      <c r="E66" s="234">
        <v>12.5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4">
        <v>0</v>
      </c>
      <c r="O66" s="234">
        <f>ROUND(E66*N66,2)</f>
        <v>0</v>
      </c>
      <c r="P66" s="234">
        <v>0.2</v>
      </c>
      <c r="Q66" s="234">
        <f>ROUND(E66*P66,2)</f>
        <v>2.5</v>
      </c>
      <c r="R66" s="236" t="s">
        <v>179</v>
      </c>
      <c r="S66" s="236" t="s">
        <v>118</v>
      </c>
      <c r="T66" s="237" t="s">
        <v>118</v>
      </c>
      <c r="U66" s="220">
        <v>0.1</v>
      </c>
      <c r="V66" s="220">
        <f>ROUND(E66*U66,2)</f>
        <v>1.25</v>
      </c>
      <c r="W66" s="220"/>
      <c r="X66" s="220" t="s">
        <v>150</v>
      </c>
      <c r="Y66" s="220" t="s">
        <v>121</v>
      </c>
      <c r="Z66" s="210"/>
      <c r="AA66" s="210"/>
      <c r="AB66" s="210"/>
      <c r="AC66" s="210"/>
      <c r="AD66" s="210"/>
      <c r="AE66" s="210"/>
      <c r="AF66" s="210"/>
      <c r="AG66" s="210" t="s">
        <v>161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52" t="s">
        <v>217</v>
      </c>
      <c r="D67" s="251"/>
      <c r="E67" s="251"/>
      <c r="F67" s="251"/>
      <c r="G67" s="251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174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2" x14ac:dyDescent="0.2">
      <c r="A68" s="217"/>
      <c r="B68" s="218"/>
      <c r="C68" s="247" t="s">
        <v>218</v>
      </c>
      <c r="D68" s="221"/>
      <c r="E68" s="222">
        <v>12.5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153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17"/>
      <c r="B69" s="218"/>
      <c r="C69" s="245"/>
      <c r="D69" s="240"/>
      <c r="E69" s="240"/>
      <c r="F69" s="240"/>
      <c r="G69" s="24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125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31">
        <v>13</v>
      </c>
      <c r="B70" s="232" t="s">
        <v>219</v>
      </c>
      <c r="C70" s="243" t="s">
        <v>220</v>
      </c>
      <c r="D70" s="233" t="s">
        <v>201</v>
      </c>
      <c r="E70" s="234">
        <v>304.10000000000002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4">
        <v>0</v>
      </c>
      <c r="O70" s="234">
        <f>ROUND(E70*N70,2)</f>
        <v>0</v>
      </c>
      <c r="P70" s="234">
        <v>0.13800000000000001</v>
      </c>
      <c r="Q70" s="234">
        <f>ROUND(E70*P70,2)</f>
        <v>41.97</v>
      </c>
      <c r="R70" s="236" t="s">
        <v>179</v>
      </c>
      <c r="S70" s="236" t="s">
        <v>118</v>
      </c>
      <c r="T70" s="237" t="s">
        <v>118</v>
      </c>
      <c r="U70" s="220">
        <v>0.16</v>
      </c>
      <c r="V70" s="220">
        <f>ROUND(E70*U70,2)</f>
        <v>48.66</v>
      </c>
      <c r="W70" s="220"/>
      <c r="X70" s="220" t="s">
        <v>150</v>
      </c>
      <c r="Y70" s="220" t="s">
        <v>121</v>
      </c>
      <c r="Z70" s="210"/>
      <c r="AA70" s="210"/>
      <c r="AB70" s="210"/>
      <c r="AC70" s="210"/>
      <c r="AD70" s="210"/>
      <c r="AE70" s="210"/>
      <c r="AF70" s="210"/>
      <c r="AG70" s="210" t="s">
        <v>161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2" t="s">
        <v>217</v>
      </c>
      <c r="D71" s="251"/>
      <c r="E71" s="251"/>
      <c r="F71" s="251"/>
      <c r="G71" s="251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174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17"/>
      <c r="B72" s="218"/>
      <c r="C72" s="247" t="s">
        <v>221</v>
      </c>
      <c r="D72" s="221"/>
      <c r="E72" s="222">
        <v>304.10000000000002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153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45"/>
      <c r="D73" s="240"/>
      <c r="E73" s="240"/>
      <c r="F73" s="240"/>
      <c r="G73" s="24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125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31">
        <v>14</v>
      </c>
      <c r="B74" s="232" t="s">
        <v>222</v>
      </c>
      <c r="C74" s="243" t="s">
        <v>223</v>
      </c>
      <c r="D74" s="233" t="s">
        <v>201</v>
      </c>
      <c r="E74" s="234">
        <v>304.10000000000002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4">
        <v>0</v>
      </c>
      <c r="O74" s="234">
        <f>ROUND(E74*N74,2)</f>
        <v>0</v>
      </c>
      <c r="P74" s="234">
        <v>0.55000000000000004</v>
      </c>
      <c r="Q74" s="234">
        <f>ROUND(E74*P74,2)</f>
        <v>167.26</v>
      </c>
      <c r="R74" s="236" t="s">
        <v>179</v>
      </c>
      <c r="S74" s="236" t="s">
        <v>118</v>
      </c>
      <c r="T74" s="237" t="s">
        <v>118</v>
      </c>
      <c r="U74" s="220">
        <v>0.09</v>
      </c>
      <c r="V74" s="220">
        <f>ROUND(E74*U74,2)</f>
        <v>27.37</v>
      </c>
      <c r="W74" s="220"/>
      <c r="X74" s="220" t="s">
        <v>150</v>
      </c>
      <c r="Y74" s="220" t="s">
        <v>121</v>
      </c>
      <c r="Z74" s="210"/>
      <c r="AA74" s="210"/>
      <c r="AB74" s="210"/>
      <c r="AC74" s="210"/>
      <c r="AD74" s="210"/>
      <c r="AE74" s="210"/>
      <c r="AF74" s="210"/>
      <c r="AG74" s="210" t="s">
        <v>161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47" t="s">
        <v>224</v>
      </c>
      <c r="D75" s="221"/>
      <c r="E75" s="222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153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47" t="s">
        <v>225</v>
      </c>
      <c r="D76" s="221"/>
      <c r="E76" s="222">
        <v>304.10000000000002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153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45"/>
      <c r="D77" s="240"/>
      <c r="E77" s="240"/>
      <c r="F77" s="240"/>
      <c r="G77" s="24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125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31">
        <v>15</v>
      </c>
      <c r="B78" s="232" t="s">
        <v>226</v>
      </c>
      <c r="C78" s="243" t="s">
        <v>227</v>
      </c>
      <c r="D78" s="233" t="s">
        <v>201</v>
      </c>
      <c r="E78" s="234">
        <v>83.82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4">
        <v>0</v>
      </c>
      <c r="O78" s="234">
        <f>ROUND(E78*N78,2)</f>
        <v>0</v>
      </c>
      <c r="P78" s="234">
        <v>0.66</v>
      </c>
      <c r="Q78" s="234">
        <f>ROUND(E78*P78,2)</f>
        <v>55.32</v>
      </c>
      <c r="R78" s="236" t="s">
        <v>179</v>
      </c>
      <c r="S78" s="236" t="s">
        <v>118</v>
      </c>
      <c r="T78" s="237" t="s">
        <v>118</v>
      </c>
      <c r="U78" s="220">
        <v>0.12</v>
      </c>
      <c r="V78" s="220">
        <f>ROUND(E78*U78,2)</f>
        <v>10.06</v>
      </c>
      <c r="W78" s="220"/>
      <c r="X78" s="220" t="s">
        <v>150</v>
      </c>
      <c r="Y78" s="220" t="s">
        <v>121</v>
      </c>
      <c r="Z78" s="210"/>
      <c r="AA78" s="210"/>
      <c r="AB78" s="210"/>
      <c r="AC78" s="210"/>
      <c r="AD78" s="210"/>
      <c r="AE78" s="210"/>
      <c r="AF78" s="210"/>
      <c r="AG78" s="210" t="s">
        <v>161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17"/>
      <c r="B79" s="218"/>
      <c r="C79" s="247" t="s">
        <v>228</v>
      </c>
      <c r="D79" s="221"/>
      <c r="E79" s="222">
        <v>83.82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153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17"/>
      <c r="B80" s="218"/>
      <c r="C80" s="245"/>
      <c r="D80" s="240"/>
      <c r="E80" s="240"/>
      <c r="F80" s="240"/>
      <c r="G80" s="24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125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1">
        <v>16</v>
      </c>
      <c r="B81" s="232" t="s">
        <v>229</v>
      </c>
      <c r="C81" s="243" t="s">
        <v>230</v>
      </c>
      <c r="D81" s="233" t="s">
        <v>206</v>
      </c>
      <c r="E81" s="234">
        <v>8.6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4">
        <v>0</v>
      </c>
      <c r="O81" s="234">
        <f>ROUND(E81*N81,2)</f>
        <v>0</v>
      </c>
      <c r="P81" s="234">
        <v>0.22</v>
      </c>
      <c r="Q81" s="234">
        <f>ROUND(E81*P81,2)</f>
        <v>1.89</v>
      </c>
      <c r="R81" s="236" t="s">
        <v>179</v>
      </c>
      <c r="S81" s="236" t="s">
        <v>118</v>
      </c>
      <c r="T81" s="237" t="s">
        <v>118</v>
      </c>
      <c r="U81" s="220">
        <v>0.14299999999999999</v>
      </c>
      <c r="V81" s="220">
        <f>ROUND(E81*U81,2)</f>
        <v>1.23</v>
      </c>
      <c r="W81" s="220"/>
      <c r="X81" s="220" t="s">
        <v>150</v>
      </c>
      <c r="Y81" s="220" t="s">
        <v>121</v>
      </c>
      <c r="Z81" s="210"/>
      <c r="AA81" s="210"/>
      <c r="AB81" s="210"/>
      <c r="AC81" s="210"/>
      <c r="AD81" s="210"/>
      <c r="AE81" s="210"/>
      <c r="AF81" s="210"/>
      <c r="AG81" s="210" t="s">
        <v>161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17"/>
      <c r="B82" s="218"/>
      <c r="C82" s="252" t="s">
        <v>231</v>
      </c>
      <c r="D82" s="251"/>
      <c r="E82" s="251"/>
      <c r="F82" s="251"/>
      <c r="G82" s="251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174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38" t="str">
        <f>C82</f>
        <v>s vybouráním lože, s přemístěním hmot na skládku na vzdálenost do 3 m nebo naložením na dopravní prostředek</v>
      </c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47" t="s">
        <v>232</v>
      </c>
      <c r="D83" s="221"/>
      <c r="E83" s="222">
        <v>8.6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153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5"/>
      <c r="D84" s="240"/>
      <c r="E84" s="240"/>
      <c r="F84" s="240"/>
      <c r="G84" s="24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125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1">
        <v>17</v>
      </c>
      <c r="B85" s="232" t="s">
        <v>233</v>
      </c>
      <c r="C85" s="243" t="s">
        <v>234</v>
      </c>
      <c r="D85" s="233" t="s">
        <v>206</v>
      </c>
      <c r="E85" s="234">
        <v>159.19999999999999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4">
        <v>0</v>
      </c>
      <c r="O85" s="234">
        <f>ROUND(E85*N85,2)</f>
        <v>0</v>
      </c>
      <c r="P85" s="234">
        <v>0.27</v>
      </c>
      <c r="Q85" s="234">
        <f>ROUND(E85*P85,2)</f>
        <v>42.98</v>
      </c>
      <c r="R85" s="236" t="s">
        <v>179</v>
      </c>
      <c r="S85" s="236" t="s">
        <v>118</v>
      </c>
      <c r="T85" s="237" t="s">
        <v>118</v>
      </c>
      <c r="U85" s="220">
        <v>0.123</v>
      </c>
      <c r="V85" s="220">
        <f>ROUND(E85*U85,2)</f>
        <v>19.579999999999998</v>
      </c>
      <c r="W85" s="220"/>
      <c r="X85" s="220" t="s">
        <v>150</v>
      </c>
      <c r="Y85" s="220" t="s">
        <v>121</v>
      </c>
      <c r="Z85" s="210"/>
      <c r="AA85" s="210"/>
      <c r="AB85" s="210"/>
      <c r="AC85" s="210"/>
      <c r="AD85" s="210"/>
      <c r="AE85" s="210"/>
      <c r="AF85" s="210"/>
      <c r="AG85" s="210" t="s">
        <v>161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2" t="s">
        <v>231</v>
      </c>
      <c r="D86" s="251"/>
      <c r="E86" s="251"/>
      <c r="F86" s="251"/>
      <c r="G86" s="251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174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38" t="str">
        <f>C86</f>
        <v>s vybouráním lože, s přemístěním hmot na skládku na vzdálenost do 3 m nebo naložením na dopravní prostředek</v>
      </c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17"/>
      <c r="B87" s="218"/>
      <c r="C87" s="247" t="s">
        <v>235</v>
      </c>
      <c r="D87" s="221"/>
      <c r="E87" s="222">
        <v>159.19999999999999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153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45"/>
      <c r="D88" s="240"/>
      <c r="E88" s="240"/>
      <c r="F88" s="240"/>
      <c r="G88" s="24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125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1">
        <v>18</v>
      </c>
      <c r="B89" s="232" t="s">
        <v>236</v>
      </c>
      <c r="C89" s="243" t="s">
        <v>237</v>
      </c>
      <c r="D89" s="233" t="s">
        <v>201</v>
      </c>
      <c r="E89" s="234">
        <v>380.12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6" t="s">
        <v>238</v>
      </c>
      <c r="S89" s="236" t="s">
        <v>118</v>
      </c>
      <c r="T89" s="237" t="s">
        <v>118</v>
      </c>
      <c r="U89" s="220">
        <v>1.7999999999999999E-2</v>
      </c>
      <c r="V89" s="220">
        <f>ROUND(E89*U89,2)</f>
        <v>6.84</v>
      </c>
      <c r="W89" s="220"/>
      <c r="X89" s="220" t="s">
        <v>150</v>
      </c>
      <c r="Y89" s="220" t="s">
        <v>121</v>
      </c>
      <c r="Z89" s="210"/>
      <c r="AA89" s="210"/>
      <c r="AB89" s="210"/>
      <c r="AC89" s="210"/>
      <c r="AD89" s="210"/>
      <c r="AE89" s="210"/>
      <c r="AF89" s="210"/>
      <c r="AG89" s="210" t="s">
        <v>161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17"/>
      <c r="B90" s="218"/>
      <c r="C90" s="252" t="s">
        <v>239</v>
      </c>
      <c r="D90" s="251"/>
      <c r="E90" s="251"/>
      <c r="F90" s="251"/>
      <c r="G90" s="251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174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17"/>
      <c r="B91" s="218"/>
      <c r="C91" s="247" t="s">
        <v>240</v>
      </c>
      <c r="D91" s="221"/>
      <c r="E91" s="222">
        <v>380.12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153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45"/>
      <c r="D92" s="240"/>
      <c r="E92" s="240"/>
      <c r="F92" s="240"/>
      <c r="G92" s="24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125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">
      <c r="A93" s="224" t="s">
        <v>113</v>
      </c>
      <c r="B93" s="225" t="s">
        <v>66</v>
      </c>
      <c r="C93" s="242" t="s">
        <v>67</v>
      </c>
      <c r="D93" s="226"/>
      <c r="E93" s="227"/>
      <c r="F93" s="228"/>
      <c r="G93" s="228">
        <f>SUMIF(AG94:AG99,"&lt;&gt;NOR",G94:G99)</f>
        <v>0</v>
      </c>
      <c r="H93" s="228"/>
      <c r="I93" s="228">
        <f>SUM(I94:I99)</f>
        <v>0</v>
      </c>
      <c r="J93" s="228"/>
      <c r="K93" s="228">
        <f>SUM(K94:K99)</f>
        <v>0</v>
      </c>
      <c r="L93" s="228"/>
      <c r="M93" s="228">
        <f>SUM(M94:M99)</f>
        <v>0</v>
      </c>
      <c r="N93" s="227"/>
      <c r="O93" s="227">
        <f>SUM(O94:O99)</f>
        <v>9.9999999999999992E-2</v>
      </c>
      <c r="P93" s="227"/>
      <c r="Q93" s="227">
        <f>SUM(Q94:Q99)</f>
        <v>0</v>
      </c>
      <c r="R93" s="228"/>
      <c r="S93" s="228"/>
      <c r="T93" s="229"/>
      <c r="U93" s="223"/>
      <c r="V93" s="223">
        <f>SUM(V94:V99)</f>
        <v>11.35</v>
      </c>
      <c r="W93" s="223"/>
      <c r="X93" s="223"/>
      <c r="Y93" s="223"/>
      <c r="AG93" t="s">
        <v>114</v>
      </c>
    </row>
    <row r="94" spans="1:60" outlineLevel="1" x14ac:dyDescent="0.2">
      <c r="A94" s="231">
        <v>19</v>
      </c>
      <c r="B94" s="232" t="s">
        <v>241</v>
      </c>
      <c r="C94" s="243" t="s">
        <v>242</v>
      </c>
      <c r="D94" s="233" t="s">
        <v>201</v>
      </c>
      <c r="E94" s="234">
        <v>283.8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4">
        <v>3.0000000000000001E-5</v>
      </c>
      <c r="O94" s="234">
        <f>ROUND(E94*N94,2)</f>
        <v>0.01</v>
      </c>
      <c r="P94" s="234">
        <v>0</v>
      </c>
      <c r="Q94" s="234">
        <f>ROUND(E94*P94,2)</f>
        <v>0</v>
      </c>
      <c r="R94" s="236" t="s">
        <v>243</v>
      </c>
      <c r="S94" s="236" t="s">
        <v>118</v>
      </c>
      <c r="T94" s="237" t="s">
        <v>118</v>
      </c>
      <c r="U94" s="220">
        <v>0.04</v>
      </c>
      <c r="V94" s="220">
        <f>ROUND(E94*U94,2)</f>
        <v>11.35</v>
      </c>
      <c r="W94" s="220"/>
      <c r="X94" s="220" t="s">
        <v>150</v>
      </c>
      <c r="Y94" s="220" t="s">
        <v>121</v>
      </c>
      <c r="Z94" s="210"/>
      <c r="AA94" s="210"/>
      <c r="AB94" s="210"/>
      <c r="AC94" s="210"/>
      <c r="AD94" s="210"/>
      <c r="AE94" s="210"/>
      <c r="AF94" s="210"/>
      <c r="AG94" s="210" t="s">
        <v>161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17"/>
      <c r="B95" s="218"/>
      <c r="C95" s="247" t="s">
        <v>244</v>
      </c>
      <c r="D95" s="221"/>
      <c r="E95" s="222">
        <v>283.8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153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17"/>
      <c r="B96" s="218"/>
      <c r="C96" s="245"/>
      <c r="D96" s="240"/>
      <c r="E96" s="240"/>
      <c r="F96" s="240"/>
      <c r="G96" s="24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125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31">
        <v>20</v>
      </c>
      <c r="B97" s="232" t="s">
        <v>245</v>
      </c>
      <c r="C97" s="243" t="s">
        <v>246</v>
      </c>
      <c r="D97" s="233" t="s">
        <v>201</v>
      </c>
      <c r="E97" s="234">
        <v>283.8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2.9999999999999997E-4</v>
      </c>
      <c r="O97" s="234">
        <f>ROUND(E97*N97,2)</f>
        <v>0.09</v>
      </c>
      <c r="P97" s="234">
        <v>0</v>
      </c>
      <c r="Q97" s="234">
        <f>ROUND(E97*P97,2)</f>
        <v>0</v>
      </c>
      <c r="R97" s="236" t="s">
        <v>212</v>
      </c>
      <c r="S97" s="236" t="s">
        <v>118</v>
      </c>
      <c r="T97" s="237" t="s">
        <v>118</v>
      </c>
      <c r="U97" s="220">
        <v>0</v>
      </c>
      <c r="V97" s="220">
        <f>ROUND(E97*U97,2)</f>
        <v>0</v>
      </c>
      <c r="W97" s="220"/>
      <c r="X97" s="220" t="s">
        <v>213</v>
      </c>
      <c r="Y97" s="220" t="s">
        <v>121</v>
      </c>
      <c r="Z97" s="210"/>
      <c r="AA97" s="210"/>
      <c r="AB97" s="210"/>
      <c r="AC97" s="210"/>
      <c r="AD97" s="210"/>
      <c r="AE97" s="210"/>
      <c r="AF97" s="210"/>
      <c r="AG97" s="210" t="s">
        <v>214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47" t="s">
        <v>247</v>
      </c>
      <c r="D98" s="221"/>
      <c r="E98" s="222">
        <v>283.8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153</v>
      </c>
      <c r="AH98" s="210">
        <v>5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45"/>
      <c r="D99" s="240"/>
      <c r="E99" s="240"/>
      <c r="F99" s="240"/>
      <c r="G99" s="24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125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x14ac:dyDescent="0.2">
      <c r="A100" s="224" t="s">
        <v>113</v>
      </c>
      <c r="B100" s="225" t="s">
        <v>68</v>
      </c>
      <c r="C100" s="242" t="s">
        <v>69</v>
      </c>
      <c r="D100" s="226"/>
      <c r="E100" s="227"/>
      <c r="F100" s="228"/>
      <c r="G100" s="228">
        <f>SUMIF(AG101:AG125,"&lt;&gt;NOR",G101:G125)</f>
        <v>0</v>
      </c>
      <c r="H100" s="228"/>
      <c r="I100" s="228">
        <f>SUM(I101:I125)</f>
        <v>0</v>
      </c>
      <c r="J100" s="228"/>
      <c r="K100" s="228">
        <f>SUM(K101:K125)</f>
        <v>0</v>
      </c>
      <c r="L100" s="228"/>
      <c r="M100" s="228">
        <f>SUM(M101:M125)</f>
        <v>0</v>
      </c>
      <c r="N100" s="227"/>
      <c r="O100" s="227">
        <f>SUM(O101:O125)</f>
        <v>284.77000000000004</v>
      </c>
      <c r="P100" s="227"/>
      <c r="Q100" s="227">
        <f>SUM(Q101:Q125)</f>
        <v>0</v>
      </c>
      <c r="R100" s="228"/>
      <c r="S100" s="228"/>
      <c r="T100" s="229"/>
      <c r="U100" s="223"/>
      <c r="V100" s="223">
        <f>SUM(V101:V125)</f>
        <v>33.179999999999993</v>
      </c>
      <c r="W100" s="223"/>
      <c r="X100" s="223"/>
      <c r="Y100" s="223"/>
      <c r="AG100" t="s">
        <v>114</v>
      </c>
    </row>
    <row r="101" spans="1:60" ht="22.5" outlineLevel="1" x14ac:dyDescent="0.2">
      <c r="A101" s="231">
        <v>21</v>
      </c>
      <c r="B101" s="232" t="s">
        <v>248</v>
      </c>
      <c r="C101" s="243" t="s">
        <v>249</v>
      </c>
      <c r="D101" s="233" t="s">
        <v>201</v>
      </c>
      <c r="E101" s="234">
        <v>296.3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4">
        <v>0.23</v>
      </c>
      <c r="O101" s="234">
        <f>ROUND(E101*N101,2)</f>
        <v>68.150000000000006</v>
      </c>
      <c r="P101" s="234">
        <v>0</v>
      </c>
      <c r="Q101" s="234">
        <f>ROUND(E101*P101,2)</f>
        <v>0</v>
      </c>
      <c r="R101" s="236" t="s">
        <v>179</v>
      </c>
      <c r="S101" s="236" t="s">
        <v>118</v>
      </c>
      <c r="T101" s="237" t="s">
        <v>118</v>
      </c>
      <c r="U101" s="220">
        <v>2.3E-2</v>
      </c>
      <c r="V101" s="220">
        <f>ROUND(E101*U101,2)</f>
        <v>6.81</v>
      </c>
      <c r="W101" s="220"/>
      <c r="X101" s="220" t="s">
        <v>150</v>
      </c>
      <c r="Y101" s="220" t="s">
        <v>121</v>
      </c>
      <c r="Z101" s="210"/>
      <c r="AA101" s="210"/>
      <c r="AB101" s="210"/>
      <c r="AC101" s="210"/>
      <c r="AD101" s="210"/>
      <c r="AE101" s="210"/>
      <c r="AF101" s="210"/>
      <c r="AG101" s="210" t="s">
        <v>161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2" x14ac:dyDescent="0.2">
      <c r="A102" s="217"/>
      <c r="B102" s="218"/>
      <c r="C102" s="247" t="s">
        <v>250</v>
      </c>
      <c r="D102" s="221"/>
      <c r="E102" s="222">
        <v>296.3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153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17"/>
      <c r="B103" s="218"/>
      <c r="C103" s="245"/>
      <c r="D103" s="240"/>
      <c r="E103" s="240"/>
      <c r="F103" s="240"/>
      <c r="G103" s="24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125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31">
        <v>22</v>
      </c>
      <c r="B104" s="232" t="s">
        <v>251</v>
      </c>
      <c r="C104" s="243" t="s">
        <v>252</v>
      </c>
      <c r="D104" s="233" t="s">
        <v>201</v>
      </c>
      <c r="E104" s="234">
        <v>283.8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4">
        <v>0.46</v>
      </c>
      <c r="O104" s="234">
        <f>ROUND(E104*N104,2)</f>
        <v>130.55000000000001</v>
      </c>
      <c r="P104" s="234">
        <v>0</v>
      </c>
      <c r="Q104" s="234">
        <f>ROUND(E104*P104,2)</f>
        <v>0</v>
      </c>
      <c r="R104" s="236" t="s">
        <v>179</v>
      </c>
      <c r="S104" s="236" t="s">
        <v>118</v>
      </c>
      <c r="T104" s="237" t="s">
        <v>118</v>
      </c>
      <c r="U104" s="220">
        <v>2.9000000000000001E-2</v>
      </c>
      <c r="V104" s="220">
        <f>ROUND(E104*U104,2)</f>
        <v>8.23</v>
      </c>
      <c r="W104" s="220"/>
      <c r="X104" s="220" t="s">
        <v>150</v>
      </c>
      <c r="Y104" s="220" t="s">
        <v>121</v>
      </c>
      <c r="Z104" s="210"/>
      <c r="AA104" s="210"/>
      <c r="AB104" s="210"/>
      <c r="AC104" s="210"/>
      <c r="AD104" s="210"/>
      <c r="AE104" s="210"/>
      <c r="AF104" s="210"/>
      <c r="AG104" s="210" t="s">
        <v>161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47" t="s">
        <v>253</v>
      </c>
      <c r="D105" s="221"/>
      <c r="E105" s="222">
        <v>283.8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153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45"/>
      <c r="D106" s="240"/>
      <c r="E106" s="240"/>
      <c r="F106" s="240"/>
      <c r="G106" s="24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125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31">
        <v>23</v>
      </c>
      <c r="B107" s="232" t="s">
        <v>254</v>
      </c>
      <c r="C107" s="243" t="s">
        <v>255</v>
      </c>
      <c r="D107" s="233" t="s">
        <v>201</v>
      </c>
      <c r="E107" s="234">
        <v>12.5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4">
        <v>0.57499999999999996</v>
      </c>
      <c r="O107" s="234">
        <f>ROUND(E107*N107,2)</f>
        <v>7.19</v>
      </c>
      <c r="P107" s="234">
        <v>0</v>
      </c>
      <c r="Q107" s="234">
        <f>ROUND(E107*P107,2)</f>
        <v>0</v>
      </c>
      <c r="R107" s="236" t="s">
        <v>179</v>
      </c>
      <c r="S107" s="236" t="s">
        <v>118</v>
      </c>
      <c r="T107" s="237" t="s">
        <v>118</v>
      </c>
      <c r="U107" s="220">
        <v>2.7E-2</v>
      </c>
      <c r="V107" s="220">
        <f>ROUND(E107*U107,2)</f>
        <v>0.34</v>
      </c>
      <c r="W107" s="220"/>
      <c r="X107" s="220" t="s">
        <v>150</v>
      </c>
      <c r="Y107" s="220" t="s">
        <v>121</v>
      </c>
      <c r="Z107" s="210"/>
      <c r="AA107" s="210"/>
      <c r="AB107" s="210"/>
      <c r="AC107" s="210"/>
      <c r="AD107" s="210"/>
      <c r="AE107" s="210"/>
      <c r="AF107" s="210"/>
      <c r="AG107" s="210" t="s">
        <v>161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17"/>
      <c r="B108" s="218"/>
      <c r="C108" s="247" t="s">
        <v>256</v>
      </c>
      <c r="D108" s="221"/>
      <c r="E108" s="222">
        <v>12.5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153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45"/>
      <c r="D109" s="240"/>
      <c r="E109" s="240"/>
      <c r="F109" s="240"/>
      <c r="G109" s="24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125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1" x14ac:dyDescent="0.2">
      <c r="A110" s="231">
        <v>24</v>
      </c>
      <c r="B110" s="232" t="s">
        <v>257</v>
      </c>
      <c r="C110" s="243" t="s">
        <v>258</v>
      </c>
      <c r="D110" s="233" t="s">
        <v>201</v>
      </c>
      <c r="E110" s="234">
        <v>167.64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4">
        <v>0.34499999999999997</v>
      </c>
      <c r="O110" s="234">
        <f>ROUND(E110*N110,2)</f>
        <v>57.84</v>
      </c>
      <c r="P110" s="234">
        <v>0</v>
      </c>
      <c r="Q110" s="234">
        <f>ROUND(E110*P110,2)</f>
        <v>0</v>
      </c>
      <c r="R110" s="236" t="s">
        <v>179</v>
      </c>
      <c r="S110" s="236" t="s">
        <v>118</v>
      </c>
      <c r="T110" s="237" t="s">
        <v>118</v>
      </c>
      <c r="U110" s="220">
        <v>2.5999999999999999E-2</v>
      </c>
      <c r="V110" s="220">
        <f>ROUND(E110*U110,2)</f>
        <v>4.3600000000000003</v>
      </c>
      <c r="W110" s="220"/>
      <c r="X110" s="220" t="s">
        <v>150</v>
      </c>
      <c r="Y110" s="220" t="s">
        <v>121</v>
      </c>
      <c r="Z110" s="210"/>
      <c r="AA110" s="210"/>
      <c r="AB110" s="210"/>
      <c r="AC110" s="210"/>
      <c r="AD110" s="210"/>
      <c r="AE110" s="210"/>
      <c r="AF110" s="210"/>
      <c r="AG110" s="210" t="s">
        <v>161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47" t="s">
        <v>259</v>
      </c>
      <c r="D111" s="221"/>
      <c r="E111" s="222">
        <v>167.64</v>
      </c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153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45"/>
      <c r="D112" s="240"/>
      <c r="E112" s="240"/>
      <c r="F112" s="240"/>
      <c r="G112" s="24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125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1">
        <v>25</v>
      </c>
      <c r="B113" s="232" t="s">
        <v>260</v>
      </c>
      <c r="C113" s="243" t="s">
        <v>261</v>
      </c>
      <c r="D113" s="233" t="s">
        <v>201</v>
      </c>
      <c r="E113" s="234">
        <v>192</v>
      </c>
      <c r="F113" s="235"/>
      <c r="G113" s="236">
        <f>ROUND(E113*F113,2)</f>
        <v>0</v>
      </c>
      <c r="H113" s="235"/>
      <c r="I113" s="236">
        <f>ROUND(E113*H113,2)</f>
        <v>0</v>
      </c>
      <c r="J113" s="235"/>
      <c r="K113" s="236">
        <f>ROUND(E113*J113,2)</f>
        <v>0</v>
      </c>
      <c r="L113" s="236">
        <v>21</v>
      </c>
      <c r="M113" s="236">
        <f>G113*(1+L113/100)</f>
        <v>0</v>
      </c>
      <c r="N113" s="234">
        <v>5.6100000000000004E-3</v>
      </c>
      <c r="O113" s="234">
        <f>ROUND(E113*N113,2)</f>
        <v>1.08</v>
      </c>
      <c r="P113" s="234">
        <v>0</v>
      </c>
      <c r="Q113" s="234">
        <f>ROUND(E113*P113,2)</f>
        <v>0</v>
      </c>
      <c r="R113" s="236" t="s">
        <v>179</v>
      </c>
      <c r="S113" s="236" t="s">
        <v>118</v>
      </c>
      <c r="T113" s="237" t="s">
        <v>118</v>
      </c>
      <c r="U113" s="220">
        <v>4.0000000000000001E-3</v>
      </c>
      <c r="V113" s="220">
        <f>ROUND(E113*U113,2)</f>
        <v>0.77</v>
      </c>
      <c r="W113" s="220"/>
      <c r="X113" s="220" t="s">
        <v>150</v>
      </c>
      <c r="Y113" s="220" t="s">
        <v>121</v>
      </c>
      <c r="Z113" s="210"/>
      <c r="AA113" s="210"/>
      <c r="AB113" s="210"/>
      <c r="AC113" s="210"/>
      <c r="AD113" s="210"/>
      <c r="AE113" s="210"/>
      <c r="AF113" s="210"/>
      <c r="AG113" s="210" t="s">
        <v>161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17"/>
      <c r="B114" s="218"/>
      <c r="C114" s="247" t="s">
        <v>262</v>
      </c>
      <c r="D114" s="221"/>
      <c r="E114" s="222">
        <v>162</v>
      </c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153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7" t="s">
        <v>263</v>
      </c>
      <c r="D115" s="221"/>
      <c r="E115" s="222">
        <v>30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153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45"/>
      <c r="D116" s="240"/>
      <c r="E116" s="240"/>
      <c r="F116" s="240"/>
      <c r="G116" s="24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125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1">
        <v>26</v>
      </c>
      <c r="B117" s="232" t="s">
        <v>264</v>
      </c>
      <c r="C117" s="243" t="s">
        <v>265</v>
      </c>
      <c r="D117" s="233" t="s">
        <v>201</v>
      </c>
      <c r="E117" s="234">
        <v>192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4">
        <v>2.0000000000000001E-4</v>
      </c>
      <c r="O117" s="234">
        <f>ROUND(E117*N117,2)</f>
        <v>0.04</v>
      </c>
      <c r="P117" s="234">
        <v>0</v>
      </c>
      <c r="Q117" s="234">
        <f>ROUND(E117*P117,2)</f>
        <v>0</v>
      </c>
      <c r="R117" s="236" t="s">
        <v>179</v>
      </c>
      <c r="S117" s="236" t="s">
        <v>118</v>
      </c>
      <c r="T117" s="237" t="s">
        <v>118</v>
      </c>
      <c r="U117" s="220">
        <v>2E-3</v>
      </c>
      <c r="V117" s="220">
        <f>ROUND(E117*U117,2)</f>
        <v>0.38</v>
      </c>
      <c r="W117" s="220"/>
      <c r="X117" s="220" t="s">
        <v>150</v>
      </c>
      <c r="Y117" s="220" t="s">
        <v>121</v>
      </c>
      <c r="Z117" s="210"/>
      <c r="AA117" s="210"/>
      <c r="AB117" s="210"/>
      <c r="AC117" s="210"/>
      <c r="AD117" s="210"/>
      <c r="AE117" s="210"/>
      <c r="AF117" s="210"/>
      <c r="AG117" s="210" t="s">
        <v>161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52" t="s">
        <v>266</v>
      </c>
      <c r="D118" s="251"/>
      <c r="E118" s="251"/>
      <c r="F118" s="251"/>
      <c r="G118" s="251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174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17"/>
      <c r="B119" s="218"/>
      <c r="C119" s="247" t="s">
        <v>262</v>
      </c>
      <c r="D119" s="221"/>
      <c r="E119" s="222">
        <v>162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153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7" t="s">
        <v>263</v>
      </c>
      <c r="D120" s="221"/>
      <c r="E120" s="222">
        <v>30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153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45"/>
      <c r="D121" s="240"/>
      <c r="E121" s="240"/>
      <c r="F121" s="240"/>
      <c r="G121" s="24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125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ht="22.5" outlineLevel="1" x14ac:dyDescent="0.2">
      <c r="A122" s="231">
        <v>27</v>
      </c>
      <c r="B122" s="232" t="s">
        <v>267</v>
      </c>
      <c r="C122" s="243" t="s">
        <v>268</v>
      </c>
      <c r="D122" s="233" t="s">
        <v>201</v>
      </c>
      <c r="E122" s="234">
        <v>192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4">
        <v>0.10373</v>
      </c>
      <c r="O122" s="234">
        <f>ROUND(E122*N122,2)</f>
        <v>19.920000000000002</v>
      </c>
      <c r="P122" s="234">
        <v>0</v>
      </c>
      <c r="Q122" s="234">
        <f>ROUND(E122*P122,2)</f>
        <v>0</v>
      </c>
      <c r="R122" s="236" t="s">
        <v>179</v>
      </c>
      <c r="S122" s="236" t="s">
        <v>118</v>
      </c>
      <c r="T122" s="237" t="s">
        <v>118</v>
      </c>
      <c r="U122" s="220">
        <v>6.4000000000000001E-2</v>
      </c>
      <c r="V122" s="220">
        <f>ROUND(E122*U122,2)</f>
        <v>12.29</v>
      </c>
      <c r="W122" s="220"/>
      <c r="X122" s="220" t="s">
        <v>150</v>
      </c>
      <c r="Y122" s="220" t="s">
        <v>121</v>
      </c>
      <c r="Z122" s="210"/>
      <c r="AA122" s="210"/>
      <c r="AB122" s="210"/>
      <c r="AC122" s="210"/>
      <c r="AD122" s="210"/>
      <c r="AE122" s="210"/>
      <c r="AF122" s="210"/>
      <c r="AG122" s="210" t="s">
        <v>161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47" t="s">
        <v>269</v>
      </c>
      <c r="D123" s="221"/>
      <c r="E123" s="222">
        <v>162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153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7" t="s">
        <v>263</v>
      </c>
      <c r="D124" s="221"/>
      <c r="E124" s="222">
        <v>30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153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45"/>
      <c r="D125" s="240"/>
      <c r="E125" s="240"/>
      <c r="F125" s="240"/>
      <c r="G125" s="24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125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x14ac:dyDescent="0.2">
      <c r="A126" s="224" t="s">
        <v>113</v>
      </c>
      <c r="B126" s="225" t="s">
        <v>72</v>
      </c>
      <c r="C126" s="242" t="s">
        <v>73</v>
      </c>
      <c r="D126" s="226"/>
      <c r="E126" s="227"/>
      <c r="F126" s="228"/>
      <c r="G126" s="228">
        <f>SUMIF(AG127:AG130,"&lt;&gt;NOR",G127:G130)</f>
        <v>0</v>
      </c>
      <c r="H126" s="228"/>
      <c r="I126" s="228">
        <f>SUM(I127:I130)</f>
        <v>0</v>
      </c>
      <c r="J126" s="228"/>
      <c r="K126" s="228">
        <f>SUM(K127:K130)</f>
        <v>0</v>
      </c>
      <c r="L126" s="228"/>
      <c r="M126" s="228">
        <f>SUM(M127:M130)</f>
        <v>0</v>
      </c>
      <c r="N126" s="227"/>
      <c r="O126" s="227">
        <f>SUM(O127:O130)</f>
        <v>0.98</v>
      </c>
      <c r="P126" s="227"/>
      <c r="Q126" s="227">
        <f>SUM(Q127:Q130)</f>
        <v>0</v>
      </c>
      <c r="R126" s="228"/>
      <c r="S126" s="228"/>
      <c r="T126" s="229"/>
      <c r="U126" s="223"/>
      <c r="V126" s="223">
        <f>SUM(V127:V130)</f>
        <v>47.35</v>
      </c>
      <c r="W126" s="223"/>
      <c r="X126" s="223"/>
      <c r="Y126" s="223"/>
      <c r="AG126" t="s">
        <v>114</v>
      </c>
    </row>
    <row r="127" spans="1:60" outlineLevel="1" x14ac:dyDescent="0.2">
      <c r="A127" s="231">
        <v>28</v>
      </c>
      <c r="B127" s="232" t="s">
        <v>270</v>
      </c>
      <c r="C127" s="243" t="s">
        <v>271</v>
      </c>
      <c r="D127" s="233" t="s">
        <v>206</v>
      </c>
      <c r="E127" s="234">
        <v>227.64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4">
        <v>4.3E-3</v>
      </c>
      <c r="O127" s="234">
        <f>ROUND(E127*N127,2)</f>
        <v>0.98</v>
      </c>
      <c r="P127" s="234">
        <v>0</v>
      </c>
      <c r="Q127" s="234">
        <f>ROUND(E127*P127,2)</f>
        <v>0</v>
      </c>
      <c r="R127" s="236" t="s">
        <v>179</v>
      </c>
      <c r="S127" s="236" t="s">
        <v>118</v>
      </c>
      <c r="T127" s="237" t="s">
        <v>118</v>
      </c>
      <c r="U127" s="220">
        <v>0.20799999999999999</v>
      </c>
      <c r="V127" s="220">
        <f>ROUND(E127*U127,2)</f>
        <v>47.35</v>
      </c>
      <c r="W127" s="220"/>
      <c r="X127" s="220" t="s">
        <v>150</v>
      </c>
      <c r="Y127" s="220" t="s">
        <v>121</v>
      </c>
      <c r="Z127" s="210"/>
      <c r="AA127" s="210"/>
      <c r="AB127" s="210"/>
      <c r="AC127" s="210"/>
      <c r="AD127" s="210"/>
      <c r="AE127" s="210"/>
      <c r="AF127" s="210"/>
      <c r="AG127" s="210" t="s">
        <v>161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52" t="s">
        <v>272</v>
      </c>
      <c r="D128" s="251"/>
      <c r="E128" s="251"/>
      <c r="F128" s="251"/>
      <c r="G128" s="251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174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17"/>
      <c r="B129" s="218"/>
      <c r="C129" s="247" t="s">
        <v>273</v>
      </c>
      <c r="D129" s="221"/>
      <c r="E129" s="222">
        <v>227.64</v>
      </c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153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45"/>
      <c r="D130" s="240"/>
      <c r="E130" s="240"/>
      <c r="F130" s="240"/>
      <c r="G130" s="24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125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x14ac:dyDescent="0.2">
      <c r="A131" s="224" t="s">
        <v>113</v>
      </c>
      <c r="B131" s="225" t="s">
        <v>78</v>
      </c>
      <c r="C131" s="242" t="s">
        <v>79</v>
      </c>
      <c r="D131" s="226"/>
      <c r="E131" s="227"/>
      <c r="F131" s="228"/>
      <c r="G131" s="228">
        <f>SUMIF(AG132:AG134,"&lt;&gt;NOR",G132:G134)</f>
        <v>0</v>
      </c>
      <c r="H131" s="228"/>
      <c r="I131" s="228">
        <f>SUM(I132:I134)</f>
        <v>0</v>
      </c>
      <c r="J131" s="228"/>
      <c r="K131" s="228">
        <f>SUM(K132:K134)</f>
        <v>0</v>
      </c>
      <c r="L131" s="228"/>
      <c r="M131" s="228">
        <f>SUM(M132:M134)</f>
        <v>0</v>
      </c>
      <c r="N131" s="227"/>
      <c r="O131" s="227">
        <f>SUM(O132:O134)</f>
        <v>0</v>
      </c>
      <c r="P131" s="227"/>
      <c r="Q131" s="227">
        <f>SUM(Q132:Q134)</f>
        <v>0</v>
      </c>
      <c r="R131" s="228"/>
      <c r="S131" s="228"/>
      <c r="T131" s="229"/>
      <c r="U131" s="223"/>
      <c r="V131" s="223">
        <f>SUM(V132:V134)</f>
        <v>180.38</v>
      </c>
      <c r="W131" s="223"/>
      <c r="X131" s="223"/>
      <c r="Y131" s="223"/>
      <c r="AG131" t="s">
        <v>114</v>
      </c>
    </row>
    <row r="132" spans="1:60" outlineLevel="1" x14ac:dyDescent="0.2">
      <c r="A132" s="231">
        <v>29</v>
      </c>
      <c r="B132" s="232" t="s">
        <v>274</v>
      </c>
      <c r="C132" s="243" t="s">
        <v>275</v>
      </c>
      <c r="D132" s="233" t="s">
        <v>159</v>
      </c>
      <c r="E132" s="234">
        <v>462.50171999999998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4">
        <v>0</v>
      </c>
      <c r="O132" s="234">
        <f>ROUND(E132*N132,2)</f>
        <v>0</v>
      </c>
      <c r="P132" s="234">
        <v>0</v>
      </c>
      <c r="Q132" s="234">
        <f>ROUND(E132*P132,2)</f>
        <v>0</v>
      </c>
      <c r="R132" s="236" t="s">
        <v>179</v>
      </c>
      <c r="S132" s="236" t="s">
        <v>118</v>
      </c>
      <c r="T132" s="237" t="s">
        <v>118</v>
      </c>
      <c r="U132" s="220">
        <v>0.39</v>
      </c>
      <c r="V132" s="220">
        <f>ROUND(E132*U132,2)</f>
        <v>180.38</v>
      </c>
      <c r="W132" s="220"/>
      <c r="X132" s="220" t="s">
        <v>276</v>
      </c>
      <c r="Y132" s="220" t="s">
        <v>121</v>
      </c>
      <c r="Z132" s="210"/>
      <c r="AA132" s="210"/>
      <c r="AB132" s="210"/>
      <c r="AC132" s="210"/>
      <c r="AD132" s="210"/>
      <c r="AE132" s="210"/>
      <c r="AF132" s="210"/>
      <c r="AG132" s="210" t="s">
        <v>277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52" t="s">
        <v>278</v>
      </c>
      <c r="D133" s="251"/>
      <c r="E133" s="251"/>
      <c r="F133" s="251"/>
      <c r="G133" s="251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174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45"/>
      <c r="D134" s="240"/>
      <c r="E134" s="240"/>
      <c r="F134" s="240"/>
      <c r="G134" s="24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125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x14ac:dyDescent="0.2">
      <c r="A135" s="224" t="s">
        <v>113</v>
      </c>
      <c r="B135" s="225" t="s">
        <v>68</v>
      </c>
      <c r="C135" s="242" t="s">
        <v>69</v>
      </c>
      <c r="D135" s="226"/>
      <c r="E135" s="227"/>
      <c r="F135" s="228"/>
      <c r="G135" s="228">
        <f>SUMIF(AG136:AG148,"&lt;&gt;NOR",G136:G148)</f>
        <v>0</v>
      </c>
      <c r="H135" s="228"/>
      <c r="I135" s="228">
        <f>SUM(I136:I148)</f>
        <v>0</v>
      </c>
      <c r="J135" s="228"/>
      <c r="K135" s="228">
        <f>SUM(K136:K148)</f>
        <v>0</v>
      </c>
      <c r="L135" s="228"/>
      <c r="M135" s="228">
        <f>SUM(M136:M148)</f>
        <v>0</v>
      </c>
      <c r="N135" s="227"/>
      <c r="O135" s="227">
        <f>SUM(O136:O148)</f>
        <v>108.32</v>
      </c>
      <c r="P135" s="227"/>
      <c r="Q135" s="227">
        <f>SUM(Q136:Q148)</f>
        <v>0</v>
      </c>
      <c r="R135" s="228"/>
      <c r="S135" s="228"/>
      <c r="T135" s="229"/>
      <c r="U135" s="223"/>
      <c r="V135" s="223">
        <f>SUM(V136:V148)</f>
        <v>146.53</v>
      </c>
      <c r="W135" s="223"/>
      <c r="X135" s="223"/>
      <c r="Y135" s="223"/>
      <c r="AG135" t="s">
        <v>114</v>
      </c>
    </row>
    <row r="136" spans="1:60" ht="22.5" outlineLevel="1" x14ac:dyDescent="0.2">
      <c r="A136" s="231">
        <v>30</v>
      </c>
      <c r="B136" s="232" t="s">
        <v>279</v>
      </c>
      <c r="C136" s="243" t="s">
        <v>280</v>
      </c>
      <c r="D136" s="233" t="s">
        <v>201</v>
      </c>
      <c r="E136" s="234">
        <v>384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4">
        <v>0.13188</v>
      </c>
      <c r="O136" s="234">
        <f>ROUND(E136*N136,2)</f>
        <v>50.64</v>
      </c>
      <c r="P136" s="234">
        <v>0</v>
      </c>
      <c r="Q136" s="234">
        <f>ROUND(E136*P136,2)</f>
        <v>0</v>
      </c>
      <c r="R136" s="236" t="s">
        <v>179</v>
      </c>
      <c r="S136" s="236" t="s">
        <v>118</v>
      </c>
      <c r="T136" s="237" t="s">
        <v>118</v>
      </c>
      <c r="U136" s="220">
        <v>4.9000000000000002E-2</v>
      </c>
      <c r="V136" s="220">
        <f>ROUND(E136*U136,2)</f>
        <v>18.82</v>
      </c>
      <c r="W136" s="220"/>
      <c r="X136" s="220" t="s">
        <v>150</v>
      </c>
      <c r="Y136" s="220" t="s">
        <v>121</v>
      </c>
      <c r="Z136" s="210"/>
      <c r="AA136" s="210"/>
      <c r="AB136" s="210"/>
      <c r="AC136" s="210"/>
      <c r="AD136" s="210"/>
      <c r="AE136" s="210"/>
      <c r="AF136" s="210"/>
      <c r="AG136" s="210" t="s">
        <v>161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17"/>
      <c r="B137" s="218"/>
      <c r="C137" s="252" t="s">
        <v>281</v>
      </c>
      <c r="D137" s="251"/>
      <c r="E137" s="251"/>
      <c r="F137" s="251"/>
      <c r="G137" s="251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174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17"/>
      <c r="B138" s="218"/>
      <c r="C138" s="247" t="s">
        <v>282</v>
      </c>
      <c r="D138" s="221"/>
      <c r="E138" s="222">
        <v>324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153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47" t="s">
        <v>283</v>
      </c>
      <c r="D139" s="221"/>
      <c r="E139" s="222">
        <v>60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153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17"/>
      <c r="B140" s="218"/>
      <c r="C140" s="245"/>
      <c r="D140" s="240"/>
      <c r="E140" s="240"/>
      <c r="F140" s="240"/>
      <c r="G140" s="24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125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31">
        <v>31</v>
      </c>
      <c r="B141" s="232" t="s">
        <v>284</v>
      </c>
      <c r="C141" s="243" t="s">
        <v>285</v>
      </c>
      <c r="D141" s="233" t="s">
        <v>201</v>
      </c>
      <c r="E141" s="234">
        <v>284.55</v>
      </c>
      <c r="F141" s="235"/>
      <c r="G141" s="236">
        <f>ROUND(E141*F141,2)</f>
        <v>0</v>
      </c>
      <c r="H141" s="235"/>
      <c r="I141" s="236">
        <f>ROUND(E141*H141,2)</f>
        <v>0</v>
      </c>
      <c r="J141" s="235"/>
      <c r="K141" s="236">
        <f>ROUND(E141*J141,2)</f>
        <v>0</v>
      </c>
      <c r="L141" s="236">
        <v>21</v>
      </c>
      <c r="M141" s="236">
        <f>G141*(1+L141/100)</f>
        <v>0</v>
      </c>
      <c r="N141" s="234">
        <v>0.129</v>
      </c>
      <c r="O141" s="234">
        <f>ROUND(E141*N141,2)</f>
        <v>36.71</v>
      </c>
      <c r="P141" s="234">
        <v>0</v>
      </c>
      <c r="Q141" s="234">
        <f>ROUND(E141*P141,2)</f>
        <v>0</v>
      </c>
      <c r="R141" s="236"/>
      <c r="S141" s="236" t="s">
        <v>118</v>
      </c>
      <c r="T141" s="237" t="s">
        <v>118</v>
      </c>
      <c r="U141" s="220">
        <v>0</v>
      </c>
      <c r="V141" s="220">
        <f>ROUND(E141*U141,2)</f>
        <v>0</v>
      </c>
      <c r="W141" s="220"/>
      <c r="X141" s="220" t="s">
        <v>150</v>
      </c>
      <c r="Y141" s="220" t="s">
        <v>121</v>
      </c>
      <c r="Z141" s="210"/>
      <c r="AA141" s="210"/>
      <c r="AB141" s="210"/>
      <c r="AC141" s="210"/>
      <c r="AD141" s="210"/>
      <c r="AE141" s="210"/>
      <c r="AF141" s="210"/>
      <c r="AG141" s="210" t="s">
        <v>161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47" t="s">
        <v>286</v>
      </c>
      <c r="D142" s="221"/>
      <c r="E142" s="222">
        <v>284.55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153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45"/>
      <c r="D143" s="240"/>
      <c r="E143" s="240"/>
      <c r="F143" s="240"/>
      <c r="G143" s="24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125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31">
        <v>32</v>
      </c>
      <c r="B144" s="232" t="s">
        <v>287</v>
      </c>
      <c r="C144" s="243" t="s">
        <v>288</v>
      </c>
      <c r="D144" s="233" t="s">
        <v>201</v>
      </c>
      <c r="E144" s="234">
        <v>283.8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4">
        <v>7.3899999999999993E-2</v>
      </c>
      <c r="O144" s="234">
        <f>ROUND(E144*N144,2)</f>
        <v>20.97</v>
      </c>
      <c r="P144" s="234">
        <v>0</v>
      </c>
      <c r="Q144" s="234">
        <f>ROUND(E144*P144,2)</f>
        <v>0</v>
      </c>
      <c r="R144" s="236" t="s">
        <v>179</v>
      </c>
      <c r="S144" s="236" t="s">
        <v>118</v>
      </c>
      <c r="T144" s="237" t="s">
        <v>118</v>
      </c>
      <c r="U144" s="220">
        <v>0.45</v>
      </c>
      <c r="V144" s="220">
        <f>ROUND(E144*U144,2)</f>
        <v>127.71</v>
      </c>
      <c r="W144" s="220"/>
      <c r="X144" s="220" t="s">
        <v>150</v>
      </c>
      <c r="Y144" s="220" t="s">
        <v>121</v>
      </c>
      <c r="Z144" s="210"/>
      <c r="AA144" s="210"/>
      <c r="AB144" s="210"/>
      <c r="AC144" s="210"/>
      <c r="AD144" s="210"/>
      <c r="AE144" s="210"/>
      <c r="AF144" s="210"/>
      <c r="AG144" s="210" t="s">
        <v>161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2" x14ac:dyDescent="0.2">
      <c r="A145" s="217"/>
      <c r="B145" s="218"/>
      <c r="C145" s="252" t="s">
        <v>289</v>
      </c>
      <c r="D145" s="251"/>
      <c r="E145" s="251"/>
      <c r="F145" s="251"/>
      <c r="G145" s="251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174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38" t="str">
        <f>C145</f>
        <v>s provedením lože z kameniva drceného, s vyplněním spár, s dvojitým hutněním a se smetením přebytečného materiálu na krajnici. S dodáním hmot pro lože a výplň spár.</v>
      </c>
      <c r="BB145" s="210"/>
      <c r="BC145" s="210"/>
      <c r="BD145" s="210"/>
      <c r="BE145" s="210"/>
      <c r="BF145" s="210"/>
      <c r="BG145" s="210"/>
      <c r="BH145" s="210"/>
    </row>
    <row r="146" spans="1:60" outlineLevel="2" x14ac:dyDescent="0.2">
      <c r="A146" s="217"/>
      <c r="B146" s="218"/>
      <c r="C146" s="247" t="s">
        <v>290</v>
      </c>
      <c r="D146" s="221"/>
      <c r="E146" s="222">
        <v>271</v>
      </c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153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7" t="s">
        <v>291</v>
      </c>
      <c r="D147" s="221"/>
      <c r="E147" s="222">
        <v>12.8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153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45"/>
      <c r="D148" s="240"/>
      <c r="E148" s="240"/>
      <c r="F148" s="240"/>
      <c r="G148" s="24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125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x14ac:dyDescent="0.2">
      <c r="A149" s="224" t="s">
        <v>113</v>
      </c>
      <c r="B149" s="225" t="s">
        <v>70</v>
      </c>
      <c r="C149" s="242" t="s">
        <v>71</v>
      </c>
      <c r="D149" s="226"/>
      <c r="E149" s="227"/>
      <c r="F149" s="228"/>
      <c r="G149" s="228">
        <f>SUMIF(AG150:AG153,"&lt;&gt;NOR",G150:G153)</f>
        <v>0</v>
      </c>
      <c r="H149" s="228"/>
      <c r="I149" s="228">
        <f>SUM(I150:I153)</f>
        <v>0</v>
      </c>
      <c r="J149" s="228"/>
      <c r="K149" s="228">
        <f>SUM(K150:K153)</f>
        <v>0</v>
      </c>
      <c r="L149" s="228"/>
      <c r="M149" s="228">
        <f>SUM(M150:M153)</f>
        <v>0</v>
      </c>
      <c r="N149" s="227"/>
      <c r="O149" s="227">
        <f>SUM(O150:O153)</f>
        <v>0.05</v>
      </c>
      <c r="P149" s="227"/>
      <c r="Q149" s="227">
        <f>SUM(Q150:Q153)</f>
        <v>0</v>
      </c>
      <c r="R149" s="228"/>
      <c r="S149" s="228"/>
      <c r="T149" s="229"/>
      <c r="U149" s="223"/>
      <c r="V149" s="223">
        <f>SUM(V150:V153)</f>
        <v>8.4499999999999993</v>
      </c>
      <c r="W149" s="223"/>
      <c r="X149" s="223"/>
      <c r="Y149" s="223"/>
      <c r="AG149" t="s">
        <v>114</v>
      </c>
    </row>
    <row r="150" spans="1:60" outlineLevel="1" x14ac:dyDescent="0.2">
      <c r="A150" s="231">
        <v>33</v>
      </c>
      <c r="B150" s="232" t="s">
        <v>292</v>
      </c>
      <c r="C150" s="243" t="s">
        <v>293</v>
      </c>
      <c r="D150" s="233" t="s">
        <v>178</v>
      </c>
      <c r="E150" s="234">
        <v>5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4">
        <v>9.3600000000000003E-3</v>
      </c>
      <c r="O150" s="234">
        <f>ROUND(E150*N150,2)</f>
        <v>0.05</v>
      </c>
      <c r="P150" s="234">
        <v>0</v>
      </c>
      <c r="Q150" s="234">
        <f>ROUND(E150*P150,2)</f>
        <v>0</v>
      </c>
      <c r="R150" s="236" t="s">
        <v>294</v>
      </c>
      <c r="S150" s="236" t="s">
        <v>118</v>
      </c>
      <c r="T150" s="237" t="s">
        <v>118</v>
      </c>
      <c r="U150" s="220">
        <v>1.69</v>
      </c>
      <c r="V150" s="220">
        <f>ROUND(E150*U150,2)</f>
        <v>8.4499999999999993</v>
      </c>
      <c r="W150" s="220"/>
      <c r="X150" s="220" t="s">
        <v>150</v>
      </c>
      <c r="Y150" s="220" t="s">
        <v>121</v>
      </c>
      <c r="Z150" s="210"/>
      <c r="AA150" s="210"/>
      <c r="AB150" s="210"/>
      <c r="AC150" s="210"/>
      <c r="AD150" s="210"/>
      <c r="AE150" s="210"/>
      <c r="AF150" s="210"/>
      <c r="AG150" s="210" t="s">
        <v>161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52" t="s">
        <v>295</v>
      </c>
      <c r="D151" s="251"/>
      <c r="E151" s="251"/>
      <c r="F151" s="251"/>
      <c r="G151" s="251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174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47" t="s">
        <v>68</v>
      </c>
      <c r="D152" s="221"/>
      <c r="E152" s="222">
        <v>5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153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45"/>
      <c r="D153" s="240"/>
      <c r="E153" s="240"/>
      <c r="F153" s="240"/>
      <c r="G153" s="24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125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x14ac:dyDescent="0.2">
      <c r="A154" s="224" t="s">
        <v>113</v>
      </c>
      <c r="B154" s="225" t="s">
        <v>68</v>
      </c>
      <c r="C154" s="242" t="s">
        <v>69</v>
      </c>
      <c r="D154" s="226"/>
      <c r="E154" s="227"/>
      <c r="F154" s="228"/>
      <c r="G154" s="228">
        <f>SUMIF(AG155:AG178,"&lt;&gt;NOR",G155:G178)</f>
        <v>0</v>
      </c>
      <c r="H154" s="228"/>
      <c r="I154" s="228">
        <f>SUM(I155:I178)</f>
        <v>0</v>
      </c>
      <c r="J154" s="228"/>
      <c r="K154" s="228">
        <f>SUM(K155:K178)</f>
        <v>0</v>
      </c>
      <c r="L154" s="228"/>
      <c r="M154" s="228">
        <f>SUM(M155:M178)</f>
        <v>0</v>
      </c>
      <c r="N154" s="227"/>
      <c r="O154" s="227">
        <f>SUM(O155:O178)</f>
        <v>4.97</v>
      </c>
      <c r="P154" s="227"/>
      <c r="Q154" s="227">
        <f>SUM(Q155:Q178)</f>
        <v>0</v>
      </c>
      <c r="R154" s="228"/>
      <c r="S154" s="228"/>
      <c r="T154" s="229"/>
      <c r="U154" s="223"/>
      <c r="V154" s="223">
        <f>SUM(V155:V178)</f>
        <v>23.76</v>
      </c>
      <c r="W154" s="223"/>
      <c r="X154" s="223"/>
      <c r="Y154" s="223"/>
      <c r="AG154" t="s">
        <v>114</v>
      </c>
    </row>
    <row r="155" spans="1:60" ht="22.5" outlineLevel="1" x14ac:dyDescent="0.2">
      <c r="A155" s="231">
        <v>34</v>
      </c>
      <c r="B155" s="232" t="s">
        <v>296</v>
      </c>
      <c r="C155" s="243" t="s">
        <v>297</v>
      </c>
      <c r="D155" s="233" t="s">
        <v>201</v>
      </c>
      <c r="E155" s="234">
        <v>13.44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0.13150000000000001</v>
      </c>
      <c r="O155" s="234">
        <f>ROUND(E155*N155,2)</f>
        <v>1.77</v>
      </c>
      <c r="P155" s="234">
        <v>0</v>
      </c>
      <c r="Q155" s="234">
        <f>ROUND(E155*P155,2)</f>
        <v>0</v>
      </c>
      <c r="R155" s="236" t="s">
        <v>212</v>
      </c>
      <c r="S155" s="236" t="s">
        <v>118</v>
      </c>
      <c r="T155" s="237" t="s">
        <v>118</v>
      </c>
      <c r="U155" s="220">
        <v>0</v>
      </c>
      <c r="V155" s="220">
        <f>ROUND(E155*U155,2)</f>
        <v>0</v>
      </c>
      <c r="W155" s="220"/>
      <c r="X155" s="220" t="s">
        <v>213</v>
      </c>
      <c r="Y155" s="220" t="s">
        <v>121</v>
      </c>
      <c r="Z155" s="210"/>
      <c r="AA155" s="210"/>
      <c r="AB155" s="210"/>
      <c r="AC155" s="210"/>
      <c r="AD155" s="210"/>
      <c r="AE155" s="210"/>
      <c r="AF155" s="210"/>
      <c r="AG155" s="210" t="s">
        <v>214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47" t="s">
        <v>298</v>
      </c>
      <c r="D156" s="221"/>
      <c r="E156" s="222">
        <v>13.44</v>
      </c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153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45"/>
      <c r="D157" s="240"/>
      <c r="E157" s="240"/>
      <c r="F157" s="240"/>
      <c r="G157" s="24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125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2.5" outlineLevel="1" x14ac:dyDescent="0.2">
      <c r="A158" s="231">
        <v>35</v>
      </c>
      <c r="B158" s="232" t="s">
        <v>299</v>
      </c>
      <c r="C158" s="243" t="s">
        <v>300</v>
      </c>
      <c r="D158" s="233" t="s">
        <v>201</v>
      </c>
      <c r="E158" s="234">
        <v>3.2549999999999999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4">
        <v>0.17824000000000001</v>
      </c>
      <c r="O158" s="234">
        <f>ROUND(E158*N158,2)</f>
        <v>0.57999999999999996</v>
      </c>
      <c r="P158" s="234">
        <v>0</v>
      </c>
      <c r="Q158" s="234">
        <f>ROUND(E158*P158,2)</f>
        <v>0</v>
      </c>
      <c r="R158" s="236" t="s">
        <v>212</v>
      </c>
      <c r="S158" s="236" t="s">
        <v>118</v>
      </c>
      <c r="T158" s="237" t="s">
        <v>118</v>
      </c>
      <c r="U158" s="220">
        <v>0</v>
      </c>
      <c r="V158" s="220">
        <f>ROUND(E158*U158,2)</f>
        <v>0</v>
      </c>
      <c r="W158" s="220"/>
      <c r="X158" s="220" t="s">
        <v>213</v>
      </c>
      <c r="Y158" s="220" t="s">
        <v>121</v>
      </c>
      <c r="Z158" s="210"/>
      <c r="AA158" s="210"/>
      <c r="AB158" s="210"/>
      <c r="AC158" s="210"/>
      <c r="AD158" s="210"/>
      <c r="AE158" s="210"/>
      <c r="AF158" s="210"/>
      <c r="AG158" s="210" t="s">
        <v>214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47" t="s">
        <v>301</v>
      </c>
      <c r="D159" s="221"/>
      <c r="E159" s="222">
        <v>3.2549999999999999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153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17"/>
      <c r="B160" s="218"/>
      <c r="C160" s="245"/>
      <c r="D160" s="240"/>
      <c r="E160" s="240"/>
      <c r="F160" s="240"/>
      <c r="G160" s="24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125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31">
        <v>36</v>
      </c>
      <c r="B161" s="232" t="s">
        <v>302</v>
      </c>
      <c r="C161" s="243" t="s">
        <v>303</v>
      </c>
      <c r="D161" s="233" t="s">
        <v>201</v>
      </c>
      <c r="E161" s="234">
        <v>12.5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4">
        <v>7.3899999999999993E-2</v>
      </c>
      <c r="O161" s="234">
        <f>ROUND(E161*N161,2)</f>
        <v>0.92</v>
      </c>
      <c r="P161" s="234">
        <v>0</v>
      </c>
      <c r="Q161" s="234">
        <f>ROUND(E161*P161,2)</f>
        <v>0</v>
      </c>
      <c r="R161" s="236" t="s">
        <v>179</v>
      </c>
      <c r="S161" s="236" t="s">
        <v>118</v>
      </c>
      <c r="T161" s="237" t="s">
        <v>118</v>
      </c>
      <c r="U161" s="220">
        <v>0.47799999999999998</v>
      </c>
      <c r="V161" s="220">
        <f>ROUND(E161*U161,2)</f>
        <v>5.98</v>
      </c>
      <c r="W161" s="220"/>
      <c r="X161" s="220" t="s">
        <v>150</v>
      </c>
      <c r="Y161" s="220" t="s">
        <v>121</v>
      </c>
      <c r="Z161" s="210"/>
      <c r="AA161" s="210"/>
      <c r="AB161" s="210"/>
      <c r="AC161" s="210"/>
      <c r="AD161" s="210"/>
      <c r="AE161" s="210"/>
      <c r="AF161" s="210"/>
      <c r="AG161" s="210" t="s">
        <v>161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ht="22.5" outlineLevel="2" x14ac:dyDescent="0.2">
      <c r="A162" s="217"/>
      <c r="B162" s="218"/>
      <c r="C162" s="252" t="s">
        <v>289</v>
      </c>
      <c r="D162" s="251"/>
      <c r="E162" s="251"/>
      <c r="F162" s="251"/>
      <c r="G162" s="251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174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38" t="str">
        <f>C162</f>
        <v>s provedením lože z kameniva drceného, s vyplněním spár, s dvojitým hutněním a se smetením přebytečného materiálu na krajnici. S dodáním hmot pro lože a výplň spár.</v>
      </c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47" t="s">
        <v>304</v>
      </c>
      <c r="D163" s="221"/>
      <c r="E163" s="222">
        <v>9.4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153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47" t="s">
        <v>305</v>
      </c>
      <c r="D164" s="221"/>
      <c r="E164" s="222">
        <v>3.1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153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17"/>
      <c r="B165" s="218"/>
      <c r="C165" s="245"/>
      <c r="D165" s="240"/>
      <c r="E165" s="240"/>
      <c r="F165" s="240"/>
      <c r="G165" s="24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125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31">
        <v>37</v>
      </c>
      <c r="B166" s="232" t="s">
        <v>306</v>
      </c>
      <c r="C166" s="243" t="s">
        <v>307</v>
      </c>
      <c r="D166" s="233" t="s">
        <v>201</v>
      </c>
      <c r="E166" s="234">
        <v>9.8699999999999992</v>
      </c>
      <c r="F166" s="235"/>
      <c r="G166" s="236">
        <f>ROUND(E166*F166,2)</f>
        <v>0</v>
      </c>
      <c r="H166" s="235"/>
      <c r="I166" s="236">
        <f>ROUND(E166*H166,2)</f>
        <v>0</v>
      </c>
      <c r="J166" s="235"/>
      <c r="K166" s="236">
        <f>ROUND(E166*J166,2)</f>
        <v>0</v>
      </c>
      <c r="L166" s="236">
        <v>21</v>
      </c>
      <c r="M166" s="236">
        <f>G166*(1+L166/100)</f>
        <v>0</v>
      </c>
      <c r="N166" s="234">
        <v>0.17244999999999999</v>
      </c>
      <c r="O166" s="234">
        <f>ROUND(E166*N166,2)</f>
        <v>1.7</v>
      </c>
      <c r="P166" s="234">
        <v>0</v>
      </c>
      <c r="Q166" s="234">
        <f>ROUND(E166*P166,2)</f>
        <v>0</v>
      </c>
      <c r="R166" s="236" t="s">
        <v>212</v>
      </c>
      <c r="S166" s="236" t="s">
        <v>118</v>
      </c>
      <c r="T166" s="237" t="s">
        <v>118</v>
      </c>
      <c r="U166" s="220">
        <v>0</v>
      </c>
      <c r="V166" s="220">
        <f>ROUND(E166*U166,2)</f>
        <v>0</v>
      </c>
      <c r="W166" s="220"/>
      <c r="X166" s="220" t="s">
        <v>213</v>
      </c>
      <c r="Y166" s="220" t="s">
        <v>121</v>
      </c>
      <c r="Z166" s="210"/>
      <c r="AA166" s="210"/>
      <c r="AB166" s="210"/>
      <c r="AC166" s="210"/>
      <c r="AD166" s="210"/>
      <c r="AE166" s="210"/>
      <c r="AF166" s="210"/>
      <c r="AG166" s="210" t="s">
        <v>214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47" t="s">
        <v>308</v>
      </c>
      <c r="D167" s="221"/>
      <c r="E167" s="222">
        <v>9.8699999999999992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153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45"/>
      <c r="D168" s="240"/>
      <c r="E168" s="240"/>
      <c r="F168" s="240"/>
      <c r="G168" s="24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125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31">
        <v>38</v>
      </c>
      <c r="B169" s="232" t="s">
        <v>309</v>
      </c>
      <c r="C169" s="243" t="s">
        <v>310</v>
      </c>
      <c r="D169" s="233" t="s">
        <v>201</v>
      </c>
      <c r="E169" s="234">
        <v>12.5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4">
        <v>0</v>
      </c>
      <c r="O169" s="234">
        <f>ROUND(E169*N169,2)</f>
        <v>0</v>
      </c>
      <c r="P169" s="234">
        <v>0</v>
      </c>
      <c r="Q169" s="234">
        <f>ROUND(E169*P169,2)</f>
        <v>0</v>
      </c>
      <c r="R169" s="236" t="s">
        <v>179</v>
      </c>
      <c r="S169" s="236" t="s">
        <v>118</v>
      </c>
      <c r="T169" s="237" t="s">
        <v>118</v>
      </c>
      <c r="U169" s="220">
        <v>0.06</v>
      </c>
      <c r="V169" s="220">
        <f>ROUND(E169*U169,2)</f>
        <v>0.75</v>
      </c>
      <c r="W169" s="220"/>
      <c r="X169" s="220" t="s">
        <v>150</v>
      </c>
      <c r="Y169" s="220" t="s">
        <v>121</v>
      </c>
      <c r="Z169" s="210"/>
      <c r="AA169" s="210"/>
      <c r="AB169" s="210"/>
      <c r="AC169" s="210"/>
      <c r="AD169" s="210"/>
      <c r="AE169" s="210"/>
      <c r="AF169" s="210"/>
      <c r="AG169" s="210" t="s">
        <v>161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22.5" outlineLevel="2" x14ac:dyDescent="0.2">
      <c r="A170" s="217"/>
      <c r="B170" s="218"/>
      <c r="C170" s="252" t="s">
        <v>289</v>
      </c>
      <c r="D170" s="251"/>
      <c r="E170" s="251"/>
      <c r="F170" s="251"/>
      <c r="G170" s="251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174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38" t="str">
        <f>C170</f>
        <v>s provedením lože z kameniva drceného, s vyplněním spár, s dvojitým hutněním a se smetením přebytečného materiálu na krajnici. S dodáním hmot pro lože a výplň spár.</v>
      </c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47" t="s">
        <v>304</v>
      </c>
      <c r="D171" s="221"/>
      <c r="E171" s="222">
        <v>9.4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153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47" t="s">
        <v>305</v>
      </c>
      <c r="D172" s="221"/>
      <c r="E172" s="222">
        <v>3.1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153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2" x14ac:dyDescent="0.2">
      <c r="A173" s="217"/>
      <c r="B173" s="218"/>
      <c r="C173" s="245"/>
      <c r="D173" s="240"/>
      <c r="E173" s="240"/>
      <c r="F173" s="240"/>
      <c r="G173" s="24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125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31">
        <v>39</v>
      </c>
      <c r="B174" s="232" t="s">
        <v>311</v>
      </c>
      <c r="C174" s="243" t="s">
        <v>312</v>
      </c>
      <c r="D174" s="233" t="s">
        <v>201</v>
      </c>
      <c r="E174" s="234">
        <v>283.8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6" t="s">
        <v>179</v>
      </c>
      <c r="S174" s="236" t="s">
        <v>118</v>
      </c>
      <c r="T174" s="237" t="s">
        <v>118</v>
      </c>
      <c r="U174" s="220">
        <v>0.06</v>
      </c>
      <c r="V174" s="220">
        <f>ROUND(E174*U174,2)</f>
        <v>17.03</v>
      </c>
      <c r="W174" s="220"/>
      <c r="X174" s="220" t="s">
        <v>150</v>
      </c>
      <c r="Y174" s="220" t="s">
        <v>121</v>
      </c>
      <c r="Z174" s="210"/>
      <c r="AA174" s="210"/>
      <c r="AB174" s="210"/>
      <c r="AC174" s="210"/>
      <c r="AD174" s="210"/>
      <c r="AE174" s="210"/>
      <c r="AF174" s="210"/>
      <c r="AG174" s="210" t="s">
        <v>161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2" x14ac:dyDescent="0.2">
      <c r="A175" s="217"/>
      <c r="B175" s="218"/>
      <c r="C175" s="252" t="s">
        <v>289</v>
      </c>
      <c r="D175" s="251"/>
      <c r="E175" s="251"/>
      <c r="F175" s="251"/>
      <c r="G175" s="251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174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38" t="str">
        <f>C175</f>
        <v>s provedením lože z kameniva drceného, s vyplněním spár, s dvojitým hutněním a se smetením přebytečného materiálu na krajnici. S dodáním hmot pro lože a výplň spár.</v>
      </c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17"/>
      <c r="B176" s="218"/>
      <c r="C176" s="247" t="s">
        <v>290</v>
      </c>
      <c r="D176" s="221"/>
      <c r="E176" s="222">
        <v>271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153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47" t="s">
        <v>291</v>
      </c>
      <c r="D177" s="221"/>
      <c r="E177" s="222">
        <v>12.8</v>
      </c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153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45"/>
      <c r="D178" s="240"/>
      <c r="E178" s="240"/>
      <c r="F178" s="240"/>
      <c r="G178" s="24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125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x14ac:dyDescent="0.2">
      <c r="A179" s="224" t="s">
        <v>113</v>
      </c>
      <c r="B179" s="225" t="s">
        <v>70</v>
      </c>
      <c r="C179" s="242" t="s">
        <v>71</v>
      </c>
      <c r="D179" s="226"/>
      <c r="E179" s="227"/>
      <c r="F179" s="228"/>
      <c r="G179" s="228">
        <f>SUMIF(AG180:AG195,"&lt;&gt;NOR",G180:G195)</f>
        <v>0</v>
      </c>
      <c r="H179" s="228"/>
      <c r="I179" s="228">
        <f>SUM(I180:I195)</f>
        <v>0</v>
      </c>
      <c r="J179" s="228"/>
      <c r="K179" s="228">
        <f>SUM(K180:K195)</f>
        <v>0</v>
      </c>
      <c r="L179" s="228"/>
      <c r="M179" s="228">
        <f>SUM(M180:M195)</f>
        <v>0</v>
      </c>
      <c r="N179" s="227"/>
      <c r="O179" s="227">
        <f>SUM(O180:O195)</f>
        <v>0.54</v>
      </c>
      <c r="P179" s="227"/>
      <c r="Q179" s="227">
        <f>SUM(Q180:Q195)</f>
        <v>0</v>
      </c>
      <c r="R179" s="228"/>
      <c r="S179" s="228"/>
      <c r="T179" s="229"/>
      <c r="U179" s="223"/>
      <c r="V179" s="223">
        <f>SUM(V180:V195)</f>
        <v>3.6</v>
      </c>
      <c r="W179" s="223"/>
      <c r="X179" s="223"/>
      <c r="Y179" s="223"/>
      <c r="AG179" t="s">
        <v>114</v>
      </c>
    </row>
    <row r="180" spans="1:60" ht="22.5" outlineLevel="1" x14ac:dyDescent="0.2">
      <c r="A180" s="231">
        <v>40</v>
      </c>
      <c r="B180" s="232" t="s">
        <v>313</v>
      </c>
      <c r="C180" s="243" t="s">
        <v>314</v>
      </c>
      <c r="D180" s="233" t="s">
        <v>206</v>
      </c>
      <c r="E180" s="234">
        <v>30</v>
      </c>
      <c r="F180" s="235"/>
      <c r="G180" s="236">
        <f>ROUND(E180*F180,2)</f>
        <v>0</v>
      </c>
      <c r="H180" s="235"/>
      <c r="I180" s="236">
        <f>ROUND(E180*H180,2)</f>
        <v>0</v>
      </c>
      <c r="J180" s="235"/>
      <c r="K180" s="236">
        <f>ROUND(E180*J180,2)</f>
        <v>0</v>
      </c>
      <c r="L180" s="236">
        <v>21</v>
      </c>
      <c r="M180" s="236">
        <f>G180*(1+L180/100)</f>
        <v>0</v>
      </c>
      <c r="N180" s="234">
        <v>1E-4</v>
      </c>
      <c r="O180" s="234">
        <f>ROUND(E180*N180,2)</f>
        <v>0</v>
      </c>
      <c r="P180" s="234">
        <v>0</v>
      </c>
      <c r="Q180" s="234">
        <f>ROUND(E180*P180,2)</f>
        <v>0</v>
      </c>
      <c r="R180" s="236" t="s">
        <v>294</v>
      </c>
      <c r="S180" s="236" t="s">
        <v>118</v>
      </c>
      <c r="T180" s="237" t="s">
        <v>118</v>
      </c>
      <c r="U180" s="220">
        <v>0.12</v>
      </c>
      <c r="V180" s="220">
        <f>ROUND(E180*U180,2)</f>
        <v>3.6</v>
      </c>
      <c r="W180" s="220"/>
      <c r="X180" s="220" t="s">
        <v>150</v>
      </c>
      <c r="Y180" s="220" t="s">
        <v>121</v>
      </c>
      <c r="Z180" s="210"/>
      <c r="AA180" s="210"/>
      <c r="AB180" s="210"/>
      <c r="AC180" s="210"/>
      <c r="AD180" s="210"/>
      <c r="AE180" s="210"/>
      <c r="AF180" s="210"/>
      <c r="AG180" s="210" t="s">
        <v>161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52" t="s">
        <v>315</v>
      </c>
      <c r="D181" s="251"/>
      <c r="E181" s="251"/>
      <c r="F181" s="251"/>
      <c r="G181" s="251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174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17"/>
      <c r="B182" s="218"/>
      <c r="C182" s="247" t="s">
        <v>316</v>
      </c>
      <c r="D182" s="221"/>
      <c r="E182" s="222">
        <v>30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153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45"/>
      <c r="D183" s="240"/>
      <c r="E183" s="240"/>
      <c r="F183" s="240"/>
      <c r="G183" s="24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125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ht="33.75" outlineLevel="1" x14ac:dyDescent="0.2">
      <c r="A184" s="231">
        <v>41</v>
      </c>
      <c r="B184" s="232" t="s">
        <v>317</v>
      </c>
      <c r="C184" s="243" t="s">
        <v>318</v>
      </c>
      <c r="D184" s="233" t="s">
        <v>178</v>
      </c>
      <c r="E184" s="234">
        <v>5</v>
      </c>
      <c r="F184" s="235"/>
      <c r="G184" s="236">
        <f>ROUND(E184*F184,2)</f>
        <v>0</v>
      </c>
      <c r="H184" s="235"/>
      <c r="I184" s="236">
        <f>ROUND(E184*H184,2)</f>
        <v>0</v>
      </c>
      <c r="J184" s="235"/>
      <c r="K184" s="236">
        <f>ROUND(E184*J184,2)</f>
        <v>0</v>
      </c>
      <c r="L184" s="236">
        <v>21</v>
      </c>
      <c r="M184" s="236">
        <f>G184*(1+L184/100)</f>
        <v>0</v>
      </c>
      <c r="N184" s="234">
        <v>2.1000000000000001E-2</v>
      </c>
      <c r="O184" s="234">
        <f>ROUND(E184*N184,2)</f>
        <v>0.11</v>
      </c>
      <c r="P184" s="234">
        <v>0</v>
      </c>
      <c r="Q184" s="234">
        <f>ROUND(E184*P184,2)</f>
        <v>0</v>
      </c>
      <c r="R184" s="236" t="s">
        <v>212</v>
      </c>
      <c r="S184" s="236" t="s">
        <v>118</v>
      </c>
      <c r="T184" s="237" t="s">
        <v>118</v>
      </c>
      <c r="U184" s="220">
        <v>0</v>
      </c>
      <c r="V184" s="220">
        <f>ROUND(E184*U184,2)</f>
        <v>0</v>
      </c>
      <c r="W184" s="220"/>
      <c r="X184" s="220" t="s">
        <v>213</v>
      </c>
      <c r="Y184" s="220" t="s">
        <v>121</v>
      </c>
      <c r="Z184" s="210"/>
      <c r="AA184" s="210"/>
      <c r="AB184" s="210"/>
      <c r="AC184" s="210"/>
      <c r="AD184" s="210"/>
      <c r="AE184" s="210"/>
      <c r="AF184" s="210"/>
      <c r="AG184" s="210" t="s">
        <v>214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17"/>
      <c r="B185" s="218"/>
      <c r="C185" s="247" t="s">
        <v>319</v>
      </c>
      <c r="D185" s="221"/>
      <c r="E185" s="222">
        <v>5</v>
      </c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153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45"/>
      <c r="D186" s="240"/>
      <c r="E186" s="240"/>
      <c r="F186" s="240"/>
      <c r="G186" s="24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125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31">
        <v>42</v>
      </c>
      <c r="B187" s="232" t="s">
        <v>320</v>
      </c>
      <c r="C187" s="243" t="s">
        <v>321</v>
      </c>
      <c r="D187" s="233" t="s">
        <v>178</v>
      </c>
      <c r="E187" s="234">
        <v>5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4">
        <v>2.3E-2</v>
      </c>
      <c r="O187" s="234">
        <f>ROUND(E187*N187,2)</f>
        <v>0.12</v>
      </c>
      <c r="P187" s="234">
        <v>0</v>
      </c>
      <c r="Q187" s="234">
        <f>ROUND(E187*P187,2)</f>
        <v>0</v>
      </c>
      <c r="R187" s="236" t="s">
        <v>212</v>
      </c>
      <c r="S187" s="236" t="s">
        <v>118</v>
      </c>
      <c r="T187" s="237" t="s">
        <v>118</v>
      </c>
      <c r="U187" s="220">
        <v>0</v>
      </c>
      <c r="V187" s="220">
        <f>ROUND(E187*U187,2)</f>
        <v>0</v>
      </c>
      <c r="W187" s="220"/>
      <c r="X187" s="220" t="s">
        <v>213</v>
      </c>
      <c r="Y187" s="220" t="s">
        <v>121</v>
      </c>
      <c r="Z187" s="210"/>
      <c r="AA187" s="210"/>
      <c r="AB187" s="210"/>
      <c r="AC187" s="210"/>
      <c r="AD187" s="210"/>
      <c r="AE187" s="210"/>
      <c r="AF187" s="210"/>
      <c r="AG187" s="210" t="s">
        <v>214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47" t="s">
        <v>68</v>
      </c>
      <c r="D188" s="221"/>
      <c r="E188" s="222">
        <v>5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153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5"/>
      <c r="D189" s="240"/>
      <c r="E189" s="240"/>
      <c r="F189" s="240"/>
      <c r="G189" s="24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125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ht="22.5" outlineLevel="1" x14ac:dyDescent="0.2">
      <c r="A190" s="231">
        <v>43</v>
      </c>
      <c r="B190" s="232" t="s">
        <v>322</v>
      </c>
      <c r="C190" s="243" t="s">
        <v>323</v>
      </c>
      <c r="D190" s="233" t="s">
        <v>178</v>
      </c>
      <c r="E190" s="234">
        <v>4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4">
        <v>6.8000000000000005E-2</v>
      </c>
      <c r="O190" s="234">
        <f>ROUND(E190*N190,2)</f>
        <v>0.27</v>
      </c>
      <c r="P190" s="234">
        <v>0</v>
      </c>
      <c r="Q190" s="234">
        <f>ROUND(E190*P190,2)</f>
        <v>0</v>
      </c>
      <c r="R190" s="236" t="s">
        <v>212</v>
      </c>
      <c r="S190" s="236" t="s">
        <v>118</v>
      </c>
      <c r="T190" s="237" t="s">
        <v>118</v>
      </c>
      <c r="U190" s="220">
        <v>0</v>
      </c>
      <c r="V190" s="220">
        <f>ROUND(E190*U190,2)</f>
        <v>0</v>
      </c>
      <c r="W190" s="220"/>
      <c r="X190" s="220" t="s">
        <v>213</v>
      </c>
      <c r="Y190" s="220" t="s">
        <v>121</v>
      </c>
      <c r="Z190" s="210"/>
      <c r="AA190" s="210"/>
      <c r="AB190" s="210"/>
      <c r="AC190" s="210"/>
      <c r="AD190" s="210"/>
      <c r="AE190" s="210"/>
      <c r="AF190" s="210"/>
      <c r="AG190" s="210" t="s">
        <v>214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47" t="s">
        <v>324</v>
      </c>
      <c r="D191" s="221"/>
      <c r="E191" s="222">
        <v>4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153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17"/>
      <c r="B192" s="218"/>
      <c r="C192" s="245"/>
      <c r="D192" s="240"/>
      <c r="E192" s="240"/>
      <c r="F192" s="240"/>
      <c r="G192" s="24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125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22.5" outlineLevel="1" x14ac:dyDescent="0.2">
      <c r="A193" s="231">
        <v>44</v>
      </c>
      <c r="B193" s="232" t="s">
        <v>325</v>
      </c>
      <c r="C193" s="243" t="s">
        <v>326</v>
      </c>
      <c r="D193" s="233" t="s">
        <v>178</v>
      </c>
      <c r="E193" s="234">
        <v>1</v>
      </c>
      <c r="F193" s="235"/>
      <c r="G193" s="236">
        <f>ROUND(E193*F193,2)</f>
        <v>0</v>
      </c>
      <c r="H193" s="235"/>
      <c r="I193" s="236">
        <f>ROUND(E193*H193,2)</f>
        <v>0</v>
      </c>
      <c r="J193" s="235"/>
      <c r="K193" s="236">
        <f>ROUND(E193*J193,2)</f>
        <v>0</v>
      </c>
      <c r="L193" s="236">
        <v>21</v>
      </c>
      <c r="M193" s="236">
        <f>G193*(1+L193/100)</f>
        <v>0</v>
      </c>
      <c r="N193" s="234">
        <v>3.6999999999999998E-2</v>
      </c>
      <c r="O193" s="234">
        <f>ROUND(E193*N193,2)</f>
        <v>0.04</v>
      </c>
      <c r="P193" s="234">
        <v>0</v>
      </c>
      <c r="Q193" s="234">
        <f>ROUND(E193*P193,2)</f>
        <v>0</v>
      </c>
      <c r="R193" s="236" t="s">
        <v>212</v>
      </c>
      <c r="S193" s="236" t="s">
        <v>118</v>
      </c>
      <c r="T193" s="237" t="s">
        <v>119</v>
      </c>
      <c r="U193" s="220">
        <v>0</v>
      </c>
      <c r="V193" s="220">
        <f>ROUND(E193*U193,2)</f>
        <v>0</v>
      </c>
      <c r="W193" s="220"/>
      <c r="X193" s="220" t="s">
        <v>213</v>
      </c>
      <c r="Y193" s="220" t="s">
        <v>121</v>
      </c>
      <c r="Z193" s="210"/>
      <c r="AA193" s="210"/>
      <c r="AB193" s="210"/>
      <c r="AC193" s="210"/>
      <c r="AD193" s="210"/>
      <c r="AE193" s="210"/>
      <c r="AF193" s="210"/>
      <c r="AG193" s="210" t="s">
        <v>214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17"/>
      <c r="B194" s="218"/>
      <c r="C194" s="247" t="s">
        <v>327</v>
      </c>
      <c r="D194" s="221"/>
      <c r="E194" s="222">
        <v>1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153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45"/>
      <c r="D195" s="240"/>
      <c r="E195" s="240"/>
      <c r="F195" s="240"/>
      <c r="G195" s="24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125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x14ac:dyDescent="0.2">
      <c r="A196" s="224" t="s">
        <v>113</v>
      </c>
      <c r="B196" s="225" t="s">
        <v>74</v>
      </c>
      <c r="C196" s="242" t="s">
        <v>75</v>
      </c>
      <c r="D196" s="226"/>
      <c r="E196" s="227"/>
      <c r="F196" s="228"/>
      <c r="G196" s="228">
        <f>SUMIF(AG197:AG200,"&lt;&gt;NOR",G197:G200)</f>
        <v>0</v>
      </c>
      <c r="H196" s="228"/>
      <c r="I196" s="228">
        <f>SUM(I197:I200)</f>
        <v>0</v>
      </c>
      <c r="J196" s="228"/>
      <c r="K196" s="228">
        <f>SUM(K197:K200)</f>
        <v>0</v>
      </c>
      <c r="L196" s="228"/>
      <c r="M196" s="228">
        <f>SUM(M197:M200)</f>
        <v>0</v>
      </c>
      <c r="N196" s="227"/>
      <c r="O196" s="227">
        <f>SUM(O197:O200)</f>
        <v>0.02</v>
      </c>
      <c r="P196" s="227"/>
      <c r="Q196" s="227">
        <f>SUM(Q197:Q200)</f>
        <v>1.89</v>
      </c>
      <c r="R196" s="228"/>
      <c r="S196" s="228"/>
      <c r="T196" s="229"/>
      <c r="U196" s="223"/>
      <c r="V196" s="223">
        <f>SUM(V197:V200)</f>
        <v>14.79</v>
      </c>
      <c r="W196" s="223"/>
      <c r="X196" s="223"/>
      <c r="Y196" s="223"/>
      <c r="AG196" t="s">
        <v>114</v>
      </c>
    </row>
    <row r="197" spans="1:60" outlineLevel="1" x14ac:dyDescent="0.2">
      <c r="A197" s="231">
        <v>45</v>
      </c>
      <c r="B197" s="232" t="s">
        <v>328</v>
      </c>
      <c r="C197" s="243" t="s">
        <v>329</v>
      </c>
      <c r="D197" s="233" t="s">
        <v>206</v>
      </c>
      <c r="E197" s="234">
        <v>30</v>
      </c>
      <c r="F197" s="235"/>
      <c r="G197" s="236">
        <f>ROUND(E197*F197,2)</f>
        <v>0</v>
      </c>
      <c r="H197" s="235"/>
      <c r="I197" s="236">
        <f>ROUND(E197*H197,2)</f>
        <v>0</v>
      </c>
      <c r="J197" s="235"/>
      <c r="K197" s="236">
        <f>ROUND(E197*J197,2)</f>
        <v>0</v>
      </c>
      <c r="L197" s="236">
        <v>21</v>
      </c>
      <c r="M197" s="236">
        <f>G197*(1+L197/100)</f>
        <v>0</v>
      </c>
      <c r="N197" s="234">
        <v>5.9000000000000003E-4</v>
      </c>
      <c r="O197" s="234">
        <f>ROUND(E197*N197,2)</f>
        <v>0.02</v>
      </c>
      <c r="P197" s="234">
        <v>6.3E-2</v>
      </c>
      <c r="Q197" s="234">
        <f>ROUND(E197*P197,2)</f>
        <v>1.89</v>
      </c>
      <c r="R197" s="236" t="s">
        <v>160</v>
      </c>
      <c r="S197" s="236" t="s">
        <v>118</v>
      </c>
      <c r="T197" s="237" t="s">
        <v>118</v>
      </c>
      <c r="U197" s="220">
        <v>0.49299999999999999</v>
      </c>
      <c r="V197" s="220">
        <f>ROUND(E197*U197,2)</f>
        <v>14.79</v>
      </c>
      <c r="W197" s="220"/>
      <c r="X197" s="220" t="s">
        <v>150</v>
      </c>
      <c r="Y197" s="220" t="s">
        <v>121</v>
      </c>
      <c r="Z197" s="210"/>
      <c r="AA197" s="210"/>
      <c r="AB197" s="210"/>
      <c r="AC197" s="210"/>
      <c r="AD197" s="210"/>
      <c r="AE197" s="210"/>
      <c r="AF197" s="210"/>
      <c r="AG197" s="210" t="s">
        <v>161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52" t="s">
        <v>330</v>
      </c>
      <c r="D198" s="251"/>
      <c r="E198" s="251"/>
      <c r="F198" s="251"/>
      <c r="G198" s="251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174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17"/>
      <c r="B199" s="218"/>
      <c r="C199" s="247" t="s">
        <v>331</v>
      </c>
      <c r="D199" s="221"/>
      <c r="E199" s="222">
        <v>30</v>
      </c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153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17"/>
      <c r="B200" s="218"/>
      <c r="C200" s="245"/>
      <c r="D200" s="240"/>
      <c r="E200" s="240"/>
      <c r="F200" s="240"/>
      <c r="G200" s="24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125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x14ac:dyDescent="0.2">
      <c r="A201" s="224" t="s">
        <v>113</v>
      </c>
      <c r="B201" s="225" t="s">
        <v>64</v>
      </c>
      <c r="C201" s="242" t="s">
        <v>65</v>
      </c>
      <c r="D201" s="226"/>
      <c r="E201" s="227"/>
      <c r="F201" s="228"/>
      <c r="G201" s="228">
        <f>SUMIF(AG202:AG219,"&lt;&gt;NOR",G202:G219)</f>
        <v>0</v>
      </c>
      <c r="H201" s="228"/>
      <c r="I201" s="228">
        <f>SUM(I202:I219)</f>
        <v>0</v>
      </c>
      <c r="J201" s="228"/>
      <c r="K201" s="228">
        <f>SUM(K202:K219)</f>
        <v>0</v>
      </c>
      <c r="L201" s="228"/>
      <c r="M201" s="228">
        <f>SUM(M202:M219)</f>
        <v>0</v>
      </c>
      <c r="N201" s="227"/>
      <c r="O201" s="227">
        <f>SUM(O202:O219)</f>
        <v>0</v>
      </c>
      <c r="P201" s="227"/>
      <c r="Q201" s="227">
        <f>SUM(Q202:Q219)</f>
        <v>0</v>
      </c>
      <c r="R201" s="228"/>
      <c r="S201" s="228"/>
      <c r="T201" s="229"/>
      <c r="U201" s="223"/>
      <c r="V201" s="223">
        <f>SUM(V202:V219)</f>
        <v>75.2</v>
      </c>
      <c r="W201" s="223"/>
      <c r="X201" s="223"/>
      <c r="Y201" s="223"/>
      <c r="AG201" t="s">
        <v>114</v>
      </c>
    </row>
    <row r="202" spans="1:60" outlineLevel="1" x14ac:dyDescent="0.2">
      <c r="A202" s="231">
        <v>46</v>
      </c>
      <c r="B202" s="232" t="s">
        <v>332</v>
      </c>
      <c r="C202" s="243" t="s">
        <v>333</v>
      </c>
      <c r="D202" s="233" t="s">
        <v>334</v>
      </c>
      <c r="E202" s="234">
        <v>60</v>
      </c>
      <c r="F202" s="235"/>
      <c r="G202" s="236">
        <f>ROUND(E202*F202,2)</f>
        <v>0</v>
      </c>
      <c r="H202" s="235"/>
      <c r="I202" s="236">
        <f>ROUND(E202*H202,2)</f>
        <v>0</v>
      </c>
      <c r="J202" s="235"/>
      <c r="K202" s="236">
        <f>ROUND(E202*J202,2)</f>
        <v>0</v>
      </c>
      <c r="L202" s="236">
        <v>21</v>
      </c>
      <c r="M202" s="236">
        <f>G202*(1+L202/100)</f>
        <v>0</v>
      </c>
      <c r="N202" s="234">
        <v>0</v>
      </c>
      <c r="O202" s="234">
        <f>ROUND(E202*N202,2)</f>
        <v>0</v>
      </c>
      <c r="P202" s="234">
        <v>0</v>
      </c>
      <c r="Q202" s="234">
        <f>ROUND(E202*P202,2)</f>
        <v>0</v>
      </c>
      <c r="R202" s="236" t="s">
        <v>238</v>
      </c>
      <c r="S202" s="236" t="s">
        <v>118</v>
      </c>
      <c r="T202" s="237" t="s">
        <v>118</v>
      </c>
      <c r="U202" s="220">
        <v>0.2</v>
      </c>
      <c r="V202" s="220">
        <f>ROUND(E202*U202,2)</f>
        <v>12</v>
      </c>
      <c r="W202" s="220"/>
      <c r="X202" s="220" t="s">
        <v>150</v>
      </c>
      <c r="Y202" s="220" t="s">
        <v>121</v>
      </c>
      <c r="Z202" s="210"/>
      <c r="AA202" s="210"/>
      <c r="AB202" s="210"/>
      <c r="AC202" s="210"/>
      <c r="AD202" s="210"/>
      <c r="AE202" s="210"/>
      <c r="AF202" s="210"/>
      <c r="AG202" s="210" t="s">
        <v>161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ht="33.75" outlineLevel="2" x14ac:dyDescent="0.2">
      <c r="A203" s="217"/>
      <c r="B203" s="218"/>
      <c r="C203" s="252" t="s">
        <v>335</v>
      </c>
      <c r="D203" s="251"/>
      <c r="E203" s="251"/>
      <c r="F203" s="251"/>
      <c r="G203" s="251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174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38" t="str">
        <f>C203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47" t="s">
        <v>336</v>
      </c>
      <c r="D204" s="221"/>
      <c r="E204" s="222">
        <v>60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153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45"/>
      <c r="D205" s="240"/>
      <c r="E205" s="240"/>
      <c r="F205" s="240"/>
      <c r="G205" s="24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125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2.5" outlineLevel="1" x14ac:dyDescent="0.2">
      <c r="A206" s="231">
        <v>47</v>
      </c>
      <c r="B206" s="232" t="s">
        <v>337</v>
      </c>
      <c r="C206" s="243" t="s">
        <v>338</v>
      </c>
      <c r="D206" s="233" t="s">
        <v>334</v>
      </c>
      <c r="E206" s="234">
        <v>80</v>
      </c>
      <c r="F206" s="235"/>
      <c r="G206" s="236">
        <f>ROUND(E206*F206,2)</f>
        <v>0</v>
      </c>
      <c r="H206" s="235"/>
      <c r="I206" s="236">
        <f>ROUND(E206*H206,2)</f>
        <v>0</v>
      </c>
      <c r="J206" s="235"/>
      <c r="K206" s="236">
        <f>ROUND(E206*J206,2)</f>
        <v>0</v>
      </c>
      <c r="L206" s="236">
        <v>21</v>
      </c>
      <c r="M206" s="236">
        <f>G206*(1+L206/100)</f>
        <v>0</v>
      </c>
      <c r="N206" s="234">
        <v>0</v>
      </c>
      <c r="O206" s="234">
        <f>ROUND(E206*N206,2)</f>
        <v>0</v>
      </c>
      <c r="P206" s="234">
        <v>0</v>
      </c>
      <c r="Q206" s="234">
        <f>ROUND(E206*P206,2)</f>
        <v>0</v>
      </c>
      <c r="R206" s="236" t="s">
        <v>238</v>
      </c>
      <c r="S206" s="236" t="s">
        <v>118</v>
      </c>
      <c r="T206" s="237" t="s">
        <v>118</v>
      </c>
      <c r="U206" s="220">
        <v>0.2</v>
      </c>
      <c r="V206" s="220">
        <f>ROUND(E206*U206,2)</f>
        <v>16</v>
      </c>
      <c r="W206" s="220"/>
      <c r="X206" s="220" t="s">
        <v>150</v>
      </c>
      <c r="Y206" s="220" t="s">
        <v>121</v>
      </c>
      <c r="Z206" s="210"/>
      <c r="AA206" s="210"/>
      <c r="AB206" s="210"/>
      <c r="AC206" s="210"/>
      <c r="AD206" s="210"/>
      <c r="AE206" s="210"/>
      <c r="AF206" s="210"/>
      <c r="AG206" s="210" t="s">
        <v>161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">
      <c r="A207" s="217"/>
      <c r="B207" s="218"/>
      <c r="C207" s="252" t="s">
        <v>339</v>
      </c>
      <c r="D207" s="251"/>
      <c r="E207" s="251"/>
      <c r="F207" s="251"/>
      <c r="G207" s="251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174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46" t="s">
        <v>340</v>
      </c>
      <c r="D208" s="241"/>
      <c r="E208" s="241"/>
      <c r="F208" s="241"/>
      <c r="G208" s="241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124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2">
      <c r="A209" s="217"/>
      <c r="B209" s="218"/>
      <c r="C209" s="247" t="s">
        <v>341</v>
      </c>
      <c r="D209" s="221"/>
      <c r="E209" s="222">
        <v>60</v>
      </c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153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47" t="s">
        <v>342</v>
      </c>
      <c r="D210" s="221"/>
      <c r="E210" s="222">
        <v>20</v>
      </c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153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2">
      <c r="A211" s="217"/>
      <c r="B211" s="218"/>
      <c r="C211" s="245"/>
      <c r="D211" s="240"/>
      <c r="E211" s="240"/>
      <c r="F211" s="240"/>
      <c r="G211" s="24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125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31">
        <v>48</v>
      </c>
      <c r="B212" s="232" t="s">
        <v>343</v>
      </c>
      <c r="C212" s="243" t="s">
        <v>344</v>
      </c>
      <c r="D212" s="233" t="s">
        <v>334</v>
      </c>
      <c r="E212" s="234">
        <v>20</v>
      </c>
      <c r="F212" s="235"/>
      <c r="G212" s="236">
        <f>ROUND(E212*F212,2)</f>
        <v>0</v>
      </c>
      <c r="H212" s="235"/>
      <c r="I212" s="236">
        <f>ROUND(E212*H212,2)</f>
        <v>0</v>
      </c>
      <c r="J212" s="235"/>
      <c r="K212" s="236">
        <f>ROUND(E212*J212,2)</f>
        <v>0</v>
      </c>
      <c r="L212" s="236">
        <v>21</v>
      </c>
      <c r="M212" s="236">
        <f>G212*(1+L212/100)</f>
        <v>0</v>
      </c>
      <c r="N212" s="234">
        <v>0</v>
      </c>
      <c r="O212" s="234">
        <f>ROUND(E212*N212,2)</f>
        <v>0</v>
      </c>
      <c r="P212" s="234">
        <v>0</v>
      </c>
      <c r="Q212" s="234">
        <f>ROUND(E212*P212,2)</f>
        <v>0</v>
      </c>
      <c r="R212" s="236" t="s">
        <v>238</v>
      </c>
      <c r="S212" s="236" t="s">
        <v>118</v>
      </c>
      <c r="T212" s="237" t="s">
        <v>118</v>
      </c>
      <c r="U212" s="220">
        <v>2.25</v>
      </c>
      <c r="V212" s="220">
        <f>ROUND(E212*U212,2)</f>
        <v>45</v>
      </c>
      <c r="W212" s="220"/>
      <c r="X212" s="220" t="s">
        <v>150</v>
      </c>
      <c r="Y212" s="220" t="s">
        <v>121</v>
      </c>
      <c r="Z212" s="210"/>
      <c r="AA212" s="210"/>
      <c r="AB212" s="210"/>
      <c r="AC212" s="210"/>
      <c r="AD212" s="210"/>
      <c r="AE212" s="210"/>
      <c r="AF212" s="210"/>
      <c r="AG212" s="210" t="s">
        <v>161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ht="22.5" outlineLevel="2" x14ac:dyDescent="0.2">
      <c r="A213" s="217"/>
      <c r="B213" s="218"/>
      <c r="C213" s="252" t="s">
        <v>345</v>
      </c>
      <c r="D213" s="251"/>
      <c r="E213" s="251"/>
      <c r="F213" s="251"/>
      <c r="G213" s="251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174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38" t="str">
        <f>C213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47" t="s">
        <v>346</v>
      </c>
      <c r="D214" s="221"/>
      <c r="E214" s="222">
        <v>20</v>
      </c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153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17"/>
      <c r="B215" s="218"/>
      <c r="C215" s="245"/>
      <c r="D215" s="240"/>
      <c r="E215" s="240"/>
      <c r="F215" s="240"/>
      <c r="G215" s="24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125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31">
        <v>49</v>
      </c>
      <c r="B216" s="232" t="s">
        <v>347</v>
      </c>
      <c r="C216" s="243" t="s">
        <v>348</v>
      </c>
      <c r="D216" s="233" t="s">
        <v>334</v>
      </c>
      <c r="E216" s="234">
        <v>20</v>
      </c>
      <c r="F216" s="235"/>
      <c r="G216" s="236">
        <f>ROUND(E216*F216,2)</f>
        <v>0</v>
      </c>
      <c r="H216" s="235"/>
      <c r="I216" s="236">
        <f>ROUND(E216*H216,2)</f>
        <v>0</v>
      </c>
      <c r="J216" s="235"/>
      <c r="K216" s="236">
        <f>ROUND(E216*J216,2)</f>
        <v>0</v>
      </c>
      <c r="L216" s="236">
        <v>21</v>
      </c>
      <c r="M216" s="236">
        <f>G216*(1+L216/100)</f>
        <v>0</v>
      </c>
      <c r="N216" s="234">
        <v>0</v>
      </c>
      <c r="O216" s="234">
        <f>ROUND(E216*N216,2)</f>
        <v>0</v>
      </c>
      <c r="P216" s="234">
        <v>0</v>
      </c>
      <c r="Q216" s="234">
        <f>ROUND(E216*P216,2)</f>
        <v>0</v>
      </c>
      <c r="R216" s="236" t="s">
        <v>238</v>
      </c>
      <c r="S216" s="236" t="s">
        <v>118</v>
      </c>
      <c r="T216" s="237" t="s">
        <v>118</v>
      </c>
      <c r="U216" s="220">
        <v>0.11</v>
      </c>
      <c r="V216" s="220">
        <f>ROUND(E216*U216,2)</f>
        <v>2.2000000000000002</v>
      </c>
      <c r="W216" s="220"/>
      <c r="X216" s="220" t="s">
        <v>150</v>
      </c>
      <c r="Y216" s="220" t="s">
        <v>121</v>
      </c>
      <c r="Z216" s="210"/>
      <c r="AA216" s="210"/>
      <c r="AB216" s="210"/>
      <c r="AC216" s="210"/>
      <c r="AD216" s="210"/>
      <c r="AE216" s="210"/>
      <c r="AF216" s="210"/>
      <c r="AG216" s="210" t="s">
        <v>161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2" x14ac:dyDescent="0.2">
      <c r="A217" s="217"/>
      <c r="B217" s="218"/>
      <c r="C217" s="252" t="s">
        <v>345</v>
      </c>
      <c r="D217" s="251"/>
      <c r="E217" s="251"/>
      <c r="F217" s="251"/>
      <c r="G217" s="251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174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38" t="str">
        <f>C217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17"/>
      <c r="B218" s="218"/>
      <c r="C218" s="247" t="s">
        <v>349</v>
      </c>
      <c r="D218" s="221"/>
      <c r="E218" s="222">
        <v>20</v>
      </c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153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17"/>
      <c r="B219" s="218"/>
      <c r="C219" s="245"/>
      <c r="D219" s="240"/>
      <c r="E219" s="240"/>
      <c r="F219" s="240"/>
      <c r="G219" s="24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125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x14ac:dyDescent="0.2">
      <c r="A220" s="224" t="s">
        <v>113</v>
      </c>
      <c r="B220" s="225" t="s">
        <v>70</v>
      </c>
      <c r="C220" s="242" t="s">
        <v>71</v>
      </c>
      <c r="D220" s="226"/>
      <c r="E220" s="227"/>
      <c r="F220" s="228"/>
      <c r="G220" s="228">
        <f>SUMIF(AG221:AG232,"&lt;&gt;NOR",G221:G232)</f>
        <v>0</v>
      </c>
      <c r="H220" s="228"/>
      <c r="I220" s="228">
        <f>SUM(I221:I232)</f>
        <v>0</v>
      </c>
      <c r="J220" s="228"/>
      <c r="K220" s="228">
        <f>SUM(K221:K232)</f>
        <v>0</v>
      </c>
      <c r="L220" s="228"/>
      <c r="M220" s="228">
        <f>SUM(M221:M232)</f>
        <v>0</v>
      </c>
      <c r="N220" s="227"/>
      <c r="O220" s="227">
        <f>SUM(O221:O232)</f>
        <v>16.96</v>
      </c>
      <c r="P220" s="227"/>
      <c r="Q220" s="227">
        <f>SUM(Q221:Q232)</f>
        <v>0</v>
      </c>
      <c r="R220" s="228"/>
      <c r="S220" s="228"/>
      <c r="T220" s="229"/>
      <c r="U220" s="223"/>
      <c r="V220" s="223">
        <f>SUM(V221:V232)</f>
        <v>37.380000000000003</v>
      </c>
      <c r="W220" s="223"/>
      <c r="X220" s="223"/>
      <c r="Y220" s="223"/>
      <c r="AG220" t="s">
        <v>114</v>
      </c>
    </row>
    <row r="221" spans="1:60" outlineLevel="1" x14ac:dyDescent="0.2">
      <c r="A221" s="231">
        <v>50</v>
      </c>
      <c r="B221" s="232" t="s">
        <v>350</v>
      </c>
      <c r="C221" s="243" t="s">
        <v>351</v>
      </c>
      <c r="D221" s="233" t="s">
        <v>178</v>
      </c>
      <c r="E221" s="234">
        <v>2</v>
      </c>
      <c r="F221" s="235"/>
      <c r="G221" s="236">
        <f>ROUND(E221*F221,2)</f>
        <v>0</v>
      </c>
      <c r="H221" s="235"/>
      <c r="I221" s="236">
        <f>ROUND(E221*H221,2)</f>
        <v>0</v>
      </c>
      <c r="J221" s="235"/>
      <c r="K221" s="236">
        <f>ROUND(E221*J221,2)</f>
        <v>0</v>
      </c>
      <c r="L221" s="236">
        <v>21</v>
      </c>
      <c r="M221" s="236">
        <f>G221*(1+L221/100)</f>
        <v>0</v>
      </c>
      <c r="N221" s="234">
        <v>0.43093999999999999</v>
      </c>
      <c r="O221" s="234">
        <f>ROUND(E221*N221,2)</f>
        <v>0.86</v>
      </c>
      <c r="P221" s="234">
        <v>0</v>
      </c>
      <c r="Q221" s="234">
        <f>ROUND(E221*P221,2)</f>
        <v>0</v>
      </c>
      <c r="R221" s="236" t="s">
        <v>179</v>
      </c>
      <c r="S221" s="236" t="s">
        <v>118</v>
      </c>
      <c r="T221" s="237" t="s">
        <v>118</v>
      </c>
      <c r="U221" s="220">
        <v>3.8170000000000002</v>
      </c>
      <c r="V221" s="220">
        <f>ROUND(E221*U221,2)</f>
        <v>7.63</v>
      </c>
      <c r="W221" s="220"/>
      <c r="X221" s="220" t="s">
        <v>150</v>
      </c>
      <c r="Y221" s="220" t="s">
        <v>121</v>
      </c>
      <c r="Z221" s="210"/>
      <c r="AA221" s="210"/>
      <c r="AB221" s="210"/>
      <c r="AC221" s="210"/>
      <c r="AD221" s="210"/>
      <c r="AE221" s="210"/>
      <c r="AF221" s="210"/>
      <c r="AG221" s="210" t="s">
        <v>161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ht="33.75" outlineLevel="2" x14ac:dyDescent="0.2">
      <c r="A222" s="217"/>
      <c r="B222" s="218"/>
      <c r="C222" s="252" t="s">
        <v>352</v>
      </c>
      <c r="D222" s="251"/>
      <c r="E222" s="251"/>
      <c r="F222" s="251"/>
      <c r="G222" s="251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174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38" t="str">
        <f>C222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47" t="s">
        <v>353</v>
      </c>
      <c r="D223" s="221"/>
      <c r="E223" s="222">
        <v>2</v>
      </c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153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2">
      <c r="A224" s="217"/>
      <c r="B224" s="218"/>
      <c r="C224" s="245"/>
      <c r="D224" s="240"/>
      <c r="E224" s="240"/>
      <c r="F224" s="240"/>
      <c r="G224" s="24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125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31">
        <v>51</v>
      </c>
      <c r="B225" s="232" t="s">
        <v>354</v>
      </c>
      <c r="C225" s="243" t="s">
        <v>355</v>
      </c>
      <c r="D225" s="233" t="s">
        <v>178</v>
      </c>
      <c r="E225" s="234">
        <v>3</v>
      </c>
      <c r="F225" s="235"/>
      <c r="G225" s="236">
        <f>ROUND(E225*F225,2)</f>
        <v>0</v>
      </c>
      <c r="H225" s="235"/>
      <c r="I225" s="236">
        <f>ROUND(E225*H225,2)</f>
        <v>0</v>
      </c>
      <c r="J225" s="235"/>
      <c r="K225" s="236">
        <f>ROUND(E225*J225,2)</f>
        <v>0</v>
      </c>
      <c r="L225" s="236">
        <v>21</v>
      </c>
      <c r="M225" s="236">
        <f>G225*(1+L225/100)</f>
        <v>0</v>
      </c>
      <c r="N225" s="234">
        <v>0.31590000000000001</v>
      </c>
      <c r="O225" s="234">
        <f>ROUND(E225*N225,2)</f>
        <v>0.95</v>
      </c>
      <c r="P225" s="234">
        <v>0</v>
      </c>
      <c r="Q225" s="234">
        <f>ROUND(E225*P225,2)</f>
        <v>0</v>
      </c>
      <c r="R225" s="236" t="s">
        <v>179</v>
      </c>
      <c r="S225" s="236" t="s">
        <v>118</v>
      </c>
      <c r="T225" s="237" t="s">
        <v>118</v>
      </c>
      <c r="U225" s="220">
        <v>1.5509999999999999</v>
      </c>
      <c r="V225" s="220">
        <f>ROUND(E225*U225,2)</f>
        <v>4.6500000000000004</v>
      </c>
      <c r="W225" s="220"/>
      <c r="X225" s="220" t="s">
        <v>150</v>
      </c>
      <c r="Y225" s="220" t="s">
        <v>121</v>
      </c>
      <c r="Z225" s="210"/>
      <c r="AA225" s="210"/>
      <c r="AB225" s="210"/>
      <c r="AC225" s="210"/>
      <c r="AD225" s="210"/>
      <c r="AE225" s="210"/>
      <c r="AF225" s="210"/>
      <c r="AG225" s="210" t="s">
        <v>161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ht="33.75" outlineLevel="2" x14ac:dyDescent="0.2">
      <c r="A226" s="217"/>
      <c r="B226" s="218"/>
      <c r="C226" s="252" t="s">
        <v>352</v>
      </c>
      <c r="D226" s="251"/>
      <c r="E226" s="251"/>
      <c r="F226" s="251"/>
      <c r="G226" s="251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174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38" t="str">
        <f>C226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226" s="210"/>
      <c r="BC226" s="210"/>
      <c r="BD226" s="210"/>
      <c r="BE226" s="210"/>
      <c r="BF226" s="210"/>
      <c r="BG226" s="210"/>
      <c r="BH226" s="210"/>
    </row>
    <row r="227" spans="1:60" outlineLevel="2" x14ac:dyDescent="0.2">
      <c r="A227" s="217"/>
      <c r="B227" s="218"/>
      <c r="C227" s="247" t="s">
        <v>356</v>
      </c>
      <c r="D227" s="221"/>
      <c r="E227" s="222">
        <v>3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153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2" x14ac:dyDescent="0.2">
      <c r="A228" s="217"/>
      <c r="B228" s="218"/>
      <c r="C228" s="245"/>
      <c r="D228" s="240"/>
      <c r="E228" s="240"/>
      <c r="F228" s="240"/>
      <c r="G228" s="24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125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ht="22.5" outlineLevel="1" x14ac:dyDescent="0.2">
      <c r="A229" s="231">
        <v>52</v>
      </c>
      <c r="B229" s="232" t="s">
        <v>357</v>
      </c>
      <c r="C229" s="243" t="s">
        <v>358</v>
      </c>
      <c r="D229" s="233" t="s">
        <v>178</v>
      </c>
      <c r="E229" s="234">
        <v>5</v>
      </c>
      <c r="F229" s="235"/>
      <c r="G229" s="236">
        <f>ROUND(E229*F229,2)</f>
        <v>0</v>
      </c>
      <c r="H229" s="235"/>
      <c r="I229" s="236">
        <f>ROUND(E229*H229,2)</f>
        <v>0</v>
      </c>
      <c r="J229" s="235"/>
      <c r="K229" s="236">
        <f>ROUND(E229*J229,2)</f>
        <v>0</v>
      </c>
      <c r="L229" s="236">
        <v>21</v>
      </c>
      <c r="M229" s="236">
        <f>G229*(1+L229/100)</f>
        <v>0</v>
      </c>
      <c r="N229" s="234">
        <v>3.0291399999999999</v>
      </c>
      <c r="O229" s="234">
        <f>ROUND(E229*N229,2)</f>
        <v>15.15</v>
      </c>
      <c r="P229" s="234">
        <v>0</v>
      </c>
      <c r="Q229" s="234">
        <f>ROUND(E229*P229,2)</f>
        <v>0</v>
      </c>
      <c r="R229" s="236" t="s">
        <v>294</v>
      </c>
      <c r="S229" s="236" t="s">
        <v>118</v>
      </c>
      <c r="T229" s="237" t="s">
        <v>118</v>
      </c>
      <c r="U229" s="220">
        <v>5.0199999999999996</v>
      </c>
      <c r="V229" s="220">
        <f>ROUND(E229*U229,2)</f>
        <v>25.1</v>
      </c>
      <c r="W229" s="220"/>
      <c r="X229" s="220" t="s">
        <v>150</v>
      </c>
      <c r="Y229" s="220" t="s">
        <v>121</v>
      </c>
      <c r="Z229" s="210"/>
      <c r="AA229" s="210"/>
      <c r="AB229" s="210"/>
      <c r="AC229" s="210"/>
      <c r="AD229" s="210"/>
      <c r="AE229" s="210"/>
      <c r="AF229" s="210"/>
      <c r="AG229" s="210" t="s">
        <v>161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2">
      <c r="A230" s="217"/>
      <c r="B230" s="218"/>
      <c r="C230" s="252" t="s">
        <v>359</v>
      </c>
      <c r="D230" s="251"/>
      <c r="E230" s="251"/>
      <c r="F230" s="251"/>
      <c r="G230" s="251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174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">
      <c r="A231" s="217"/>
      <c r="B231" s="218"/>
      <c r="C231" s="247" t="s">
        <v>68</v>
      </c>
      <c r="D231" s="221"/>
      <c r="E231" s="222">
        <v>5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153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2" x14ac:dyDescent="0.2">
      <c r="A232" s="217"/>
      <c r="B232" s="218"/>
      <c r="C232" s="245"/>
      <c r="D232" s="240"/>
      <c r="E232" s="240"/>
      <c r="F232" s="240"/>
      <c r="G232" s="24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125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x14ac:dyDescent="0.2">
      <c r="A233" s="224" t="s">
        <v>113</v>
      </c>
      <c r="B233" s="225" t="s">
        <v>72</v>
      </c>
      <c r="C233" s="242" t="s">
        <v>73</v>
      </c>
      <c r="D233" s="226"/>
      <c r="E233" s="227"/>
      <c r="F233" s="228"/>
      <c r="G233" s="228">
        <f>SUMIF(AG234:AG254,"&lt;&gt;NOR",G234:G254)</f>
        <v>0</v>
      </c>
      <c r="H233" s="228"/>
      <c r="I233" s="228">
        <f>SUM(I234:I254)</f>
        <v>0</v>
      </c>
      <c r="J233" s="228"/>
      <c r="K233" s="228">
        <f>SUM(K234:K254)</f>
        <v>0</v>
      </c>
      <c r="L233" s="228"/>
      <c r="M233" s="228">
        <f>SUM(M234:M254)</f>
        <v>0</v>
      </c>
      <c r="N233" s="227"/>
      <c r="O233" s="227">
        <f>SUM(O234:O254)</f>
        <v>45.49</v>
      </c>
      <c r="P233" s="227"/>
      <c r="Q233" s="227">
        <f>SUM(Q234:Q254)</f>
        <v>0</v>
      </c>
      <c r="R233" s="228"/>
      <c r="S233" s="228"/>
      <c r="T233" s="229"/>
      <c r="U233" s="223"/>
      <c r="V233" s="223">
        <f>SUM(V234:V254)</f>
        <v>63.27</v>
      </c>
      <c r="W233" s="223"/>
      <c r="X233" s="223"/>
      <c r="Y233" s="223"/>
      <c r="AG233" t="s">
        <v>114</v>
      </c>
    </row>
    <row r="234" spans="1:60" ht="33.75" outlineLevel="1" x14ac:dyDescent="0.2">
      <c r="A234" s="231">
        <v>53</v>
      </c>
      <c r="B234" s="232" t="s">
        <v>360</v>
      </c>
      <c r="C234" s="243" t="s">
        <v>361</v>
      </c>
      <c r="D234" s="233" t="s">
        <v>206</v>
      </c>
      <c r="E234" s="234">
        <v>17.0625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4">
        <v>0.22133</v>
      </c>
      <c r="O234" s="234">
        <f>ROUND(E234*N234,2)</f>
        <v>3.78</v>
      </c>
      <c r="P234" s="234">
        <v>0</v>
      </c>
      <c r="Q234" s="234">
        <f>ROUND(E234*P234,2)</f>
        <v>0</v>
      </c>
      <c r="R234" s="236" t="s">
        <v>179</v>
      </c>
      <c r="S234" s="236" t="s">
        <v>118</v>
      </c>
      <c r="T234" s="237" t="s">
        <v>118</v>
      </c>
      <c r="U234" s="220">
        <v>0.27200000000000002</v>
      </c>
      <c r="V234" s="220">
        <f>ROUND(E234*U234,2)</f>
        <v>4.6399999999999997</v>
      </c>
      <c r="W234" s="220"/>
      <c r="X234" s="220" t="s">
        <v>150</v>
      </c>
      <c r="Y234" s="220" t="s">
        <v>121</v>
      </c>
      <c r="Z234" s="210"/>
      <c r="AA234" s="210"/>
      <c r="AB234" s="210"/>
      <c r="AC234" s="210"/>
      <c r="AD234" s="210"/>
      <c r="AE234" s="210"/>
      <c r="AF234" s="210"/>
      <c r="AG234" s="210" t="s">
        <v>161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52" t="s">
        <v>362</v>
      </c>
      <c r="D235" s="251"/>
      <c r="E235" s="251"/>
      <c r="F235" s="251"/>
      <c r="G235" s="251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174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2" x14ac:dyDescent="0.2">
      <c r="A236" s="217"/>
      <c r="B236" s="218"/>
      <c r="C236" s="247" t="s">
        <v>363</v>
      </c>
      <c r="D236" s="221"/>
      <c r="E236" s="222">
        <v>17.0625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153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">
      <c r="A237" s="217"/>
      <c r="B237" s="218"/>
      <c r="C237" s="245"/>
      <c r="D237" s="240"/>
      <c r="E237" s="240"/>
      <c r="F237" s="240"/>
      <c r="G237" s="24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125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33.75" outlineLevel="1" x14ac:dyDescent="0.2">
      <c r="A238" s="231">
        <v>54</v>
      </c>
      <c r="B238" s="232" t="s">
        <v>364</v>
      </c>
      <c r="C238" s="243" t="s">
        <v>365</v>
      </c>
      <c r="D238" s="233" t="s">
        <v>206</v>
      </c>
      <c r="E238" s="234">
        <v>127.995</v>
      </c>
      <c r="F238" s="235"/>
      <c r="G238" s="236">
        <f>ROUND(E238*F238,2)</f>
        <v>0</v>
      </c>
      <c r="H238" s="235"/>
      <c r="I238" s="236">
        <f>ROUND(E238*H238,2)</f>
        <v>0</v>
      </c>
      <c r="J238" s="235"/>
      <c r="K238" s="236">
        <f>ROUND(E238*J238,2)</f>
        <v>0</v>
      </c>
      <c r="L238" s="236">
        <v>21</v>
      </c>
      <c r="M238" s="236">
        <f>G238*(1+L238/100)</f>
        <v>0</v>
      </c>
      <c r="N238" s="234">
        <v>0.26879999999999998</v>
      </c>
      <c r="O238" s="234">
        <f>ROUND(E238*N238,2)</f>
        <v>34.409999999999997</v>
      </c>
      <c r="P238" s="234">
        <v>0</v>
      </c>
      <c r="Q238" s="234">
        <f>ROUND(E238*P238,2)</f>
        <v>0</v>
      </c>
      <c r="R238" s="236" t="s">
        <v>179</v>
      </c>
      <c r="S238" s="236" t="s">
        <v>118</v>
      </c>
      <c r="T238" s="237" t="s">
        <v>118</v>
      </c>
      <c r="U238" s="220">
        <v>0.27200000000000002</v>
      </c>
      <c r="V238" s="220">
        <f>ROUND(E238*U238,2)</f>
        <v>34.81</v>
      </c>
      <c r="W238" s="220"/>
      <c r="X238" s="220" t="s">
        <v>150</v>
      </c>
      <c r="Y238" s="220" t="s">
        <v>121</v>
      </c>
      <c r="Z238" s="210"/>
      <c r="AA238" s="210"/>
      <c r="AB238" s="210"/>
      <c r="AC238" s="210"/>
      <c r="AD238" s="210"/>
      <c r="AE238" s="210"/>
      <c r="AF238" s="210"/>
      <c r="AG238" s="210" t="s">
        <v>161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2">
      <c r="A239" s="217"/>
      <c r="B239" s="218"/>
      <c r="C239" s="252" t="s">
        <v>362</v>
      </c>
      <c r="D239" s="251"/>
      <c r="E239" s="251"/>
      <c r="F239" s="251"/>
      <c r="G239" s="251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174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17"/>
      <c r="B240" s="218"/>
      <c r="C240" s="247" t="s">
        <v>366</v>
      </c>
      <c r="D240" s="221"/>
      <c r="E240" s="222">
        <v>127.995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153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17"/>
      <c r="B241" s="218"/>
      <c r="C241" s="245"/>
      <c r="D241" s="240"/>
      <c r="E241" s="240"/>
      <c r="F241" s="240"/>
      <c r="G241" s="24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125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ht="33.75" outlineLevel="1" x14ac:dyDescent="0.2">
      <c r="A242" s="231">
        <v>55</v>
      </c>
      <c r="B242" s="232" t="s">
        <v>367</v>
      </c>
      <c r="C242" s="243" t="s">
        <v>368</v>
      </c>
      <c r="D242" s="233" t="s">
        <v>206</v>
      </c>
      <c r="E242" s="234">
        <v>25.515000000000001</v>
      </c>
      <c r="F242" s="235"/>
      <c r="G242" s="236">
        <f>ROUND(E242*F242,2)</f>
        <v>0</v>
      </c>
      <c r="H242" s="235"/>
      <c r="I242" s="236">
        <f>ROUND(E242*H242,2)</f>
        <v>0</v>
      </c>
      <c r="J242" s="235"/>
      <c r="K242" s="236">
        <f>ROUND(E242*J242,2)</f>
        <v>0</v>
      </c>
      <c r="L242" s="236">
        <v>21</v>
      </c>
      <c r="M242" s="236">
        <f>G242*(1+L242/100)</f>
        <v>0</v>
      </c>
      <c r="N242" s="234">
        <v>0.19520000000000001</v>
      </c>
      <c r="O242" s="234">
        <f>ROUND(E242*N242,2)</f>
        <v>4.9800000000000004</v>
      </c>
      <c r="P242" s="234">
        <v>0</v>
      </c>
      <c r="Q242" s="234">
        <f>ROUND(E242*P242,2)</f>
        <v>0</v>
      </c>
      <c r="R242" s="236" t="s">
        <v>179</v>
      </c>
      <c r="S242" s="236" t="s">
        <v>118</v>
      </c>
      <c r="T242" s="237" t="s">
        <v>118</v>
      </c>
      <c r="U242" s="220">
        <v>0.27</v>
      </c>
      <c r="V242" s="220">
        <f>ROUND(E242*U242,2)</f>
        <v>6.89</v>
      </c>
      <c r="W242" s="220"/>
      <c r="X242" s="220" t="s">
        <v>150</v>
      </c>
      <c r="Y242" s="220" t="s">
        <v>121</v>
      </c>
      <c r="Z242" s="210"/>
      <c r="AA242" s="210"/>
      <c r="AB242" s="210"/>
      <c r="AC242" s="210"/>
      <c r="AD242" s="210"/>
      <c r="AE242" s="210"/>
      <c r="AF242" s="210"/>
      <c r="AG242" s="210" t="s">
        <v>161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2">
      <c r="A243" s="217"/>
      <c r="B243" s="218"/>
      <c r="C243" s="252" t="s">
        <v>362</v>
      </c>
      <c r="D243" s="251"/>
      <c r="E243" s="251"/>
      <c r="F243" s="251"/>
      <c r="G243" s="251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174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">
      <c r="A244" s="217"/>
      <c r="B244" s="218"/>
      <c r="C244" s="247" t="s">
        <v>369</v>
      </c>
      <c r="D244" s="221"/>
      <c r="E244" s="222">
        <v>25.515000000000001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153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2">
      <c r="A245" s="217"/>
      <c r="B245" s="218"/>
      <c r="C245" s="245"/>
      <c r="D245" s="240"/>
      <c r="E245" s="240"/>
      <c r="F245" s="240"/>
      <c r="G245" s="24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10"/>
      <c r="AA245" s="210"/>
      <c r="AB245" s="210"/>
      <c r="AC245" s="210"/>
      <c r="AD245" s="210"/>
      <c r="AE245" s="210"/>
      <c r="AF245" s="210"/>
      <c r="AG245" s="210" t="s">
        <v>125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ht="33.75" outlineLevel="1" x14ac:dyDescent="0.2">
      <c r="A246" s="231">
        <v>56</v>
      </c>
      <c r="B246" s="232" t="s">
        <v>370</v>
      </c>
      <c r="C246" s="243" t="s">
        <v>371</v>
      </c>
      <c r="D246" s="233" t="s">
        <v>206</v>
      </c>
      <c r="E246" s="234">
        <v>11</v>
      </c>
      <c r="F246" s="235"/>
      <c r="G246" s="236">
        <f>ROUND(E246*F246,2)</f>
        <v>0</v>
      </c>
      <c r="H246" s="235"/>
      <c r="I246" s="236">
        <f>ROUND(E246*H246,2)</f>
        <v>0</v>
      </c>
      <c r="J246" s="235"/>
      <c r="K246" s="236">
        <f>ROUND(E246*J246,2)</f>
        <v>0</v>
      </c>
      <c r="L246" s="236">
        <v>21</v>
      </c>
      <c r="M246" s="236">
        <f>G246*(1+L246/100)</f>
        <v>0</v>
      </c>
      <c r="N246" s="234">
        <v>0.21115999999999999</v>
      </c>
      <c r="O246" s="234">
        <f>ROUND(E246*N246,2)</f>
        <v>2.3199999999999998</v>
      </c>
      <c r="P246" s="234">
        <v>0</v>
      </c>
      <c r="Q246" s="234">
        <f>ROUND(E246*P246,2)</f>
        <v>0</v>
      </c>
      <c r="R246" s="236" t="s">
        <v>179</v>
      </c>
      <c r="S246" s="236" t="s">
        <v>118</v>
      </c>
      <c r="T246" s="237" t="s">
        <v>118</v>
      </c>
      <c r="U246" s="220">
        <v>0.27</v>
      </c>
      <c r="V246" s="220">
        <f>ROUND(E246*U246,2)</f>
        <v>2.97</v>
      </c>
      <c r="W246" s="220"/>
      <c r="X246" s="220" t="s">
        <v>150</v>
      </c>
      <c r="Y246" s="220" t="s">
        <v>121</v>
      </c>
      <c r="Z246" s="210"/>
      <c r="AA246" s="210"/>
      <c r="AB246" s="210"/>
      <c r="AC246" s="210"/>
      <c r="AD246" s="210"/>
      <c r="AE246" s="210"/>
      <c r="AF246" s="210"/>
      <c r="AG246" s="210" t="s">
        <v>161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2" x14ac:dyDescent="0.2">
      <c r="A247" s="217"/>
      <c r="B247" s="218"/>
      <c r="C247" s="252" t="s">
        <v>362</v>
      </c>
      <c r="D247" s="251"/>
      <c r="E247" s="251"/>
      <c r="F247" s="251"/>
      <c r="G247" s="251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174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">
      <c r="A248" s="217"/>
      <c r="B248" s="218"/>
      <c r="C248" s="247" t="s">
        <v>372</v>
      </c>
      <c r="D248" s="221"/>
      <c r="E248" s="222">
        <v>11</v>
      </c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153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2" x14ac:dyDescent="0.2">
      <c r="A249" s="217"/>
      <c r="B249" s="218"/>
      <c r="C249" s="245"/>
      <c r="D249" s="240"/>
      <c r="E249" s="240"/>
      <c r="F249" s="240"/>
      <c r="G249" s="24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125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31">
        <v>57</v>
      </c>
      <c r="B250" s="232" t="s">
        <v>373</v>
      </c>
      <c r="C250" s="243" t="s">
        <v>374</v>
      </c>
      <c r="D250" s="233" t="s">
        <v>206</v>
      </c>
      <c r="E250" s="234">
        <v>232.64</v>
      </c>
      <c r="F250" s="235"/>
      <c r="G250" s="236">
        <f>ROUND(E250*F250,2)</f>
        <v>0</v>
      </c>
      <c r="H250" s="235"/>
      <c r="I250" s="236">
        <f>ROUND(E250*H250,2)</f>
        <v>0</v>
      </c>
      <c r="J250" s="235"/>
      <c r="K250" s="236">
        <f>ROUND(E250*J250,2)</f>
        <v>0</v>
      </c>
      <c r="L250" s="236">
        <v>21</v>
      </c>
      <c r="M250" s="236">
        <f>G250*(1+L250/100)</f>
        <v>0</v>
      </c>
      <c r="N250" s="234">
        <v>0</v>
      </c>
      <c r="O250" s="234">
        <f>ROUND(E250*N250,2)</f>
        <v>0</v>
      </c>
      <c r="P250" s="234">
        <v>0</v>
      </c>
      <c r="Q250" s="234">
        <f>ROUND(E250*P250,2)</f>
        <v>0</v>
      </c>
      <c r="R250" s="236" t="s">
        <v>179</v>
      </c>
      <c r="S250" s="236" t="s">
        <v>118</v>
      </c>
      <c r="T250" s="237" t="s">
        <v>118</v>
      </c>
      <c r="U250" s="220">
        <v>0.06</v>
      </c>
      <c r="V250" s="220">
        <f>ROUND(E250*U250,2)</f>
        <v>13.96</v>
      </c>
      <c r="W250" s="220"/>
      <c r="X250" s="220" t="s">
        <v>150</v>
      </c>
      <c r="Y250" s="220" t="s">
        <v>121</v>
      </c>
      <c r="Z250" s="210"/>
      <c r="AA250" s="210"/>
      <c r="AB250" s="210"/>
      <c r="AC250" s="210"/>
      <c r="AD250" s="210"/>
      <c r="AE250" s="210"/>
      <c r="AF250" s="210"/>
      <c r="AG250" s="210" t="s">
        <v>161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2" x14ac:dyDescent="0.2">
      <c r="A251" s="217"/>
      <c r="B251" s="218"/>
      <c r="C251" s="252" t="s">
        <v>375</v>
      </c>
      <c r="D251" s="251"/>
      <c r="E251" s="251"/>
      <c r="F251" s="251"/>
      <c r="G251" s="251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174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47" t="s">
        <v>376</v>
      </c>
      <c r="D252" s="221"/>
      <c r="E252" s="222">
        <v>167.64</v>
      </c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153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">
      <c r="A253" s="217"/>
      <c r="B253" s="218"/>
      <c r="C253" s="247" t="s">
        <v>377</v>
      </c>
      <c r="D253" s="221"/>
      <c r="E253" s="222">
        <v>65</v>
      </c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153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2">
      <c r="A254" s="217"/>
      <c r="B254" s="218"/>
      <c r="C254" s="245"/>
      <c r="D254" s="240"/>
      <c r="E254" s="240"/>
      <c r="F254" s="240"/>
      <c r="G254" s="240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125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x14ac:dyDescent="0.2">
      <c r="A255" s="224" t="s">
        <v>113</v>
      </c>
      <c r="B255" s="225" t="s">
        <v>74</v>
      </c>
      <c r="C255" s="242" t="s">
        <v>75</v>
      </c>
      <c r="D255" s="226"/>
      <c r="E255" s="227"/>
      <c r="F255" s="228"/>
      <c r="G255" s="228">
        <f>SUMIF(AG256:AG260,"&lt;&gt;NOR",G256:G260)</f>
        <v>0</v>
      </c>
      <c r="H255" s="228"/>
      <c r="I255" s="228">
        <f>SUM(I256:I260)</f>
        <v>0</v>
      </c>
      <c r="J255" s="228"/>
      <c r="K255" s="228">
        <f>SUM(K256:K260)</f>
        <v>0</v>
      </c>
      <c r="L255" s="228"/>
      <c r="M255" s="228">
        <f>SUM(M256:M260)</f>
        <v>0</v>
      </c>
      <c r="N255" s="227"/>
      <c r="O255" s="227">
        <f>SUM(O256:O260)</f>
        <v>0</v>
      </c>
      <c r="P255" s="227"/>
      <c r="Q255" s="227">
        <f>SUM(Q256:Q260)</f>
        <v>3.67</v>
      </c>
      <c r="R255" s="228"/>
      <c r="S255" s="228"/>
      <c r="T255" s="229"/>
      <c r="U255" s="223"/>
      <c r="V255" s="223">
        <f>SUM(V256:V260)</f>
        <v>11.78</v>
      </c>
      <c r="W255" s="223"/>
      <c r="X255" s="223"/>
      <c r="Y255" s="223"/>
      <c r="AG255" t="s">
        <v>114</v>
      </c>
    </row>
    <row r="256" spans="1:60" outlineLevel="1" x14ac:dyDescent="0.2">
      <c r="A256" s="231">
        <v>58</v>
      </c>
      <c r="B256" s="232" t="s">
        <v>378</v>
      </c>
      <c r="C256" s="243" t="s">
        <v>379</v>
      </c>
      <c r="D256" s="233" t="s">
        <v>334</v>
      </c>
      <c r="E256" s="234">
        <v>1.5</v>
      </c>
      <c r="F256" s="235"/>
      <c r="G256" s="236">
        <f>ROUND(E256*F256,2)</f>
        <v>0</v>
      </c>
      <c r="H256" s="235"/>
      <c r="I256" s="236">
        <f>ROUND(E256*H256,2)</f>
        <v>0</v>
      </c>
      <c r="J256" s="235"/>
      <c r="K256" s="236">
        <f>ROUND(E256*J256,2)</f>
        <v>0</v>
      </c>
      <c r="L256" s="236">
        <v>21</v>
      </c>
      <c r="M256" s="236">
        <f>G256*(1+L256/100)</f>
        <v>0</v>
      </c>
      <c r="N256" s="234">
        <v>2.33E-3</v>
      </c>
      <c r="O256" s="234">
        <f>ROUND(E256*N256,2)</f>
        <v>0</v>
      </c>
      <c r="P256" s="234">
        <v>2.4470000000000001</v>
      </c>
      <c r="Q256" s="234">
        <f>ROUND(E256*P256,2)</f>
        <v>3.67</v>
      </c>
      <c r="R256" s="236" t="s">
        <v>380</v>
      </c>
      <c r="S256" s="236" t="s">
        <v>118</v>
      </c>
      <c r="T256" s="237" t="s">
        <v>118</v>
      </c>
      <c r="U256" s="220">
        <v>7.8559999999999999</v>
      </c>
      <c r="V256" s="220">
        <f>ROUND(E256*U256,2)</f>
        <v>11.78</v>
      </c>
      <c r="W256" s="220"/>
      <c r="X256" s="220" t="s">
        <v>150</v>
      </c>
      <c r="Y256" s="220" t="s">
        <v>121</v>
      </c>
      <c r="Z256" s="210"/>
      <c r="AA256" s="210"/>
      <c r="AB256" s="210"/>
      <c r="AC256" s="210"/>
      <c r="AD256" s="210"/>
      <c r="AE256" s="210"/>
      <c r="AF256" s="210"/>
      <c r="AG256" s="210" t="s">
        <v>161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2" x14ac:dyDescent="0.2">
      <c r="A257" s="217"/>
      <c r="B257" s="218"/>
      <c r="C257" s="252" t="s">
        <v>381</v>
      </c>
      <c r="D257" s="251"/>
      <c r="E257" s="251"/>
      <c r="F257" s="251"/>
      <c r="G257" s="251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174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38" t="str">
        <f>C257</f>
        <v>s naložením vybouraných hmot a suti na dopravní prostředek nebo s odklizením na hromady do vzdálenosti 20 m</v>
      </c>
      <c r="BB257" s="210"/>
      <c r="BC257" s="210"/>
      <c r="BD257" s="210"/>
      <c r="BE257" s="210"/>
      <c r="BF257" s="210"/>
      <c r="BG257" s="210"/>
      <c r="BH257" s="210"/>
    </row>
    <row r="258" spans="1:60" outlineLevel="2" x14ac:dyDescent="0.2">
      <c r="A258" s="217"/>
      <c r="B258" s="218"/>
      <c r="C258" s="246" t="s">
        <v>382</v>
      </c>
      <c r="D258" s="241"/>
      <c r="E258" s="241"/>
      <c r="F258" s="241"/>
      <c r="G258" s="241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124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38" t="str">
        <f>C258</f>
        <v>Včetně bourání geotextilií, výplně otvorů tvárnic, drenáží, trubek a dilatačních prvků apod. zabudovaných v bouraných konstrukcích.</v>
      </c>
      <c r="BB258" s="210"/>
      <c r="BC258" s="210"/>
      <c r="BD258" s="210"/>
      <c r="BE258" s="210"/>
      <c r="BF258" s="210"/>
      <c r="BG258" s="210"/>
      <c r="BH258" s="210"/>
    </row>
    <row r="259" spans="1:60" outlineLevel="2" x14ac:dyDescent="0.2">
      <c r="A259" s="217"/>
      <c r="B259" s="218"/>
      <c r="C259" s="247" t="s">
        <v>383</v>
      </c>
      <c r="D259" s="221"/>
      <c r="E259" s="222">
        <v>1.5</v>
      </c>
      <c r="F259" s="220"/>
      <c r="G259" s="220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153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2" x14ac:dyDescent="0.2">
      <c r="A260" s="217"/>
      <c r="B260" s="218"/>
      <c r="C260" s="245"/>
      <c r="D260" s="240"/>
      <c r="E260" s="240"/>
      <c r="F260" s="240"/>
      <c r="G260" s="24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125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x14ac:dyDescent="0.2">
      <c r="A261" s="224" t="s">
        <v>113</v>
      </c>
      <c r="B261" s="225" t="s">
        <v>80</v>
      </c>
      <c r="C261" s="242" t="s">
        <v>81</v>
      </c>
      <c r="D261" s="226"/>
      <c r="E261" s="227"/>
      <c r="F261" s="228"/>
      <c r="G261" s="228">
        <f>SUMIF(AG262:AG264,"&lt;&gt;NOR",G262:G264)</f>
        <v>0</v>
      </c>
      <c r="H261" s="228"/>
      <c r="I261" s="228">
        <f>SUM(I262:I264)</f>
        <v>0</v>
      </c>
      <c r="J261" s="228"/>
      <c r="K261" s="228">
        <f>SUM(K262:K264)</f>
        <v>0</v>
      </c>
      <c r="L261" s="228"/>
      <c r="M261" s="228">
        <f>SUM(M262:M264)</f>
        <v>0</v>
      </c>
      <c r="N261" s="227"/>
      <c r="O261" s="227">
        <f>SUM(O262:O264)</f>
        <v>0</v>
      </c>
      <c r="P261" s="227"/>
      <c r="Q261" s="227">
        <f>SUM(Q262:Q264)</f>
        <v>0</v>
      </c>
      <c r="R261" s="228"/>
      <c r="S261" s="228"/>
      <c r="T261" s="229"/>
      <c r="U261" s="223"/>
      <c r="V261" s="223">
        <f>SUM(V262:V264)</f>
        <v>1.53</v>
      </c>
      <c r="W261" s="223"/>
      <c r="X261" s="223"/>
      <c r="Y261" s="223"/>
      <c r="AG261" t="s">
        <v>114</v>
      </c>
    </row>
    <row r="262" spans="1:60" ht="22.5" outlineLevel="1" x14ac:dyDescent="0.2">
      <c r="A262" s="231">
        <v>59</v>
      </c>
      <c r="B262" s="232" t="s">
        <v>384</v>
      </c>
      <c r="C262" s="243" t="s">
        <v>385</v>
      </c>
      <c r="D262" s="233" t="s">
        <v>201</v>
      </c>
      <c r="E262" s="234">
        <v>4.5</v>
      </c>
      <c r="F262" s="235"/>
      <c r="G262" s="236">
        <f>ROUND(E262*F262,2)</f>
        <v>0</v>
      </c>
      <c r="H262" s="235"/>
      <c r="I262" s="236">
        <f>ROUND(E262*H262,2)</f>
        <v>0</v>
      </c>
      <c r="J262" s="235"/>
      <c r="K262" s="236">
        <f>ROUND(E262*J262,2)</f>
        <v>0</v>
      </c>
      <c r="L262" s="236">
        <v>21</v>
      </c>
      <c r="M262" s="236">
        <f>G262*(1+L262/100)</f>
        <v>0</v>
      </c>
      <c r="N262" s="234">
        <v>1E-4</v>
      </c>
      <c r="O262" s="234">
        <f>ROUND(E262*N262,2)</f>
        <v>0</v>
      </c>
      <c r="P262" s="234">
        <v>0</v>
      </c>
      <c r="Q262" s="234">
        <f>ROUND(E262*P262,2)</f>
        <v>0</v>
      </c>
      <c r="R262" s="236" t="s">
        <v>386</v>
      </c>
      <c r="S262" s="236" t="s">
        <v>118</v>
      </c>
      <c r="T262" s="237" t="s">
        <v>118</v>
      </c>
      <c r="U262" s="220">
        <v>0.34</v>
      </c>
      <c r="V262" s="220">
        <f>ROUND(E262*U262,2)</f>
        <v>1.53</v>
      </c>
      <c r="W262" s="220"/>
      <c r="X262" s="220" t="s">
        <v>150</v>
      </c>
      <c r="Y262" s="220" t="s">
        <v>121</v>
      </c>
      <c r="Z262" s="210"/>
      <c r="AA262" s="210"/>
      <c r="AB262" s="210"/>
      <c r="AC262" s="210"/>
      <c r="AD262" s="210"/>
      <c r="AE262" s="210"/>
      <c r="AF262" s="210"/>
      <c r="AG262" s="210" t="s">
        <v>161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ht="22.5" outlineLevel="2" x14ac:dyDescent="0.2">
      <c r="A263" s="217"/>
      <c r="B263" s="218"/>
      <c r="C263" s="247" t="s">
        <v>387</v>
      </c>
      <c r="D263" s="221"/>
      <c r="E263" s="222">
        <v>4.5</v>
      </c>
      <c r="F263" s="220"/>
      <c r="G263" s="220"/>
      <c r="H263" s="220"/>
      <c r="I263" s="220"/>
      <c r="J263" s="220"/>
      <c r="K263" s="220"/>
      <c r="L263" s="220"/>
      <c r="M263" s="220"/>
      <c r="N263" s="219"/>
      <c r="O263" s="219"/>
      <c r="P263" s="219"/>
      <c r="Q263" s="219"/>
      <c r="R263" s="220"/>
      <c r="S263" s="220"/>
      <c r="T263" s="220"/>
      <c r="U263" s="220"/>
      <c r="V263" s="220"/>
      <c r="W263" s="220"/>
      <c r="X263" s="220"/>
      <c r="Y263" s="220"/>
      <c r="Z263" s="210"/>
      <c r="AA263" s="210"/>
      <c r="AB263" s="210"/>
      <c r="AC263" s="210"/>
      <c r="AD263" s="210"/>
      <c r="AE263" s="210"/>
      <c r="AF263" s="210"/>
      <c r="AG263" s="210" t="s">
        <v>153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45"/>
      <c r="D264" s="240"/>
      <c r="E264" s="240"/>
      <c r="F264" s="240"/>
      <c r="G264" s="240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125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x14ac:dyDescent="0.2">
      <c r="A265" s="224" t="s">
        <v>113</v>
      </c>
      <c r="B265" s="225" t="s">
        <v>72</v>
      </c>
      <c r="C265" s="242" t="s">
        <v>73</v>
      </c>
      <c r="D265" s="226"/>
      <c r="E265" s="227"/>
      <c r="F265" s="228"/>
      <c r="G265" s="228">
        <f>SUMIF(AG266:AG272,"&lt;&gt;NOR",G266:G272)</f>
        <v>0</v>
      </c>
      <c r="H265" s="228"/>
      <c r="I265" s="228">
        <f>SUM(I266:I272)</f>
        <v>0</v>
      </c>
      <c r="J265" s="228"/>
      <c r="K265" s="228">
        <f>SUM(K266:K272)</f>
        <v>0</v>
      </c>
      <c r="L265" s="228"/>
      <c r="M265" s="228">
        <f>SUM(M266:M272)</f>
        <v>0</v>
      </c>
      <c r="N265" s="227"/>
      <c r="O265" s="227">
        <f>SUM(O266:O272)</f>
        <v>0.06</v>
      </c>
      <c r="P265" s="227"/>
      <c r="Q265" s="227">
        <f>SUM(Q266:Q272)</f>
        <v>0</v>
      </c>
      <c r="R265" s="228"/>
      <c r="S265" s="228"/>
      <c r="T265" s="229"/>
      <c r="U265" s="223"/>
      <c r="V265" s="223">
        <f>SUM(V266:V272)</f>
        <v>5.12</v>
      </c>
      <c r="W265" s="223"/>
      <c r="X265" s="223"/>
      <c r="Y265" s="223"/>
      <c r="AG265" t="s">
        <v>114</v>
      </c>
    </row>
    <row r="266" spans="1:60" outlineLevel="1" x14ac:dyDescent="0.2">
      <c r="A266" s="231">
        <v>60</v>
      </c>
      <c r="B266" s="232" t="s">
        <v>388</v>
      </c>
      <c r="C266" s="243" t="s">
        <v>389</v>
      </c>
      <c r="D266" s="233" t="s">
        <v>206</v>
      </c>
      <c r="E266" s="234">
        <v>128</v>
      </c>
      <c r="F266" s="235"/>
      <c r="G266" s="236">
        <f>ROUND(E266*F266,2)</f>
        <v>0</v>
      </c>
      <c r="H266" s="235"/>
      <c r="I266" s="236">
        <f>ROUND(E266*H266,2)</f>
        <v>0</v>
      </c>
      <c r="J266" s="235"/>
      <c r="K266" s="236">
        <f>ROUND(E266*J266,2)</f>
        <v>0</v>
      </c>
      <c r="L266" s="236">
        <v>21</v>
      </c>
      <c r="M266" s="236">
        <f>G266*(1+L266/100)</f>
        <v>0</v>
      </c>
      <c r="N266" s="234">
        <v>0</v>
      </c>
      <c r="O266" s="234">
        <f>ROUND(E266*N266,2)</f>
        <v>0</v>
      </c>
      <c r="P266" s="234">
        <v>0</v>
      </c>
      <c r="Q266" s="234">
        <f>ROUND(E266*P266,2)</f>
        <v>0</v>
      </c>
      <c r="R266" s="236" t="s">
        <v>179</v>
      </c>
      <c r="S266" s="236" t="s">
        <v>118</v>
      </c>
      <c r="T266" s="237" t="s">
        <v>118</v>
      </c>
      <c r="U266" s="220">
        <v>0.01</v>
      </c>
      <c r="V266" s="220">
        <f>ROUND(E266*U266,2)</f>
        <v>1.28</v>
      </c>
      <c r="W266" s="220"/>
      <c r="X266" s="220" t="s">
        <v>150</v>
      </c>
      <c r="Y266" s="220" t="s">
        <v>121</v>
      </c>
      <c r="Z266" s="210"/>
      <c r="AA266" s="210"/>
      <c r="AB266" s="210"/>
      <c r="AC266" s="210"/>
      <c r="AD266" s="210"/>
      <c r="AE266" s="210"/>
      <c r="AF266" s="210"/>
      <c r="AG266" s="210" t="s">
        <v>161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2">
      <c r="A267" s="217"/>
      <c r="B267" s="218"/>
      <c r="C267" s="252" t="s">
        <v>390</v>
      </c>
      <c r="D267" s="251"/>
      <c r="E267" s="251"/>
      <c r="F267" s="251"/>
      <c r="G267" s="251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174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2">
      <c r="A268" s="217"/>
      <c r="B268" s="218"/>
      <c r="C268" s="247" t="s">
        <v>391</v>
      </c>
      <c r="D268" s="221"/>
      <c r="E268" s="222">
        <v>128</v>
      </c>
      <c r="F268" s="220"/>
      <c r="G268" s="220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153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2" x14ac:dyDescent="0.2">
      <c r="A269" s="217"/>
      <c r="B269" s="218"/>
      <c r="C269" s="245"/>
      <c r="D269" s="240"/>
      <c r="E269" s="240"/>
      <c r="F269" s="240"/>
      <c r="G269" s="240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10"/>
      <c r="AA269" s="210"/>
      <c r="AB269" s="210"/>
      <c r="AC269" s="210"/>
      <c r="AD269" s="210"/>
      <c r="AE269" s="210"/>
      <c r="AF269" s="210"/>
      <c r="AG269" s="210" t="s">
        <v>125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31">
        <v>61</v>
      </c>
      <c r="B270" s="232" t="s">
        <v>392</v>
      </c>
      <c r="C270" s="243" t="s">
        <v>393</v>
      </c>
      <c r="D270" s="233" t="s">
        <v>206</v>
      </c>
      <c r="E270" s="234">
        <v>128</v>
      </c>
      <c r="F270" s="235"/>
      <c r="G270" s="236">
        <f>ROUND(E270*F270,2)</f>
        <v>0</v>
      </c>
      <c r="H270" s="235"/>
      <c r="I270" s="236">
        <f>ROUND(E270*H270,2)</f>
        <v>0</v>
      </c>
      <c r="J270" s="235"/>
      <c r="K270" s="236">
        <f>ROUND(E270*J270,2)</f>
        <v>0</v>
      </c>
      <c r="L270" s="236">
        <v>21</v>
      </c>
      <c r="M270" s="236">
        <f>G270*(1+L270/100)</f>
        <v>0</v>
      </c>
      <c r="N270" s="234">
        <v>4.4000000000000002E-4</v>
      </c>
      <c r="O270" s="234">
        <f>ROUND(E270*N270,2)</f>
        <v>0.06</v>
      </c>
      <c r="P270" s="234">
        <v>0</v>
      </c>
      <c r="Q270" s="234">
        <f>ROUND(E270*P270,2)</f>
        <v>0</v>
      </c>
      <c r="R270" s="236" t="s">
        <v>179</v>
      </c>
      <c r="S270" s="236" t="s">
        <v>118</v>
      </c>
      <c r="T270" s="237" t="s">
        <v>118</v>
      </c>
      <c r="U270" s="220">
        <v>0.03</v>
      </c>
      <c r="V270" s="220">
        <f>ROUND(E270*U270,2)</f>
        <v>3.84</v>
      </c>
      <c r="W270" s="220"/>
      <c r="X270" s="220" t="s">
        <v>150</v>
      </c>
      <c r="Y270" s="220" t="s">
        <v>121</v>
      </c>
      <c r="Z270" s="210"/>
      <c r="AA270" s="210"/>
      <c r="AB270" s="210"/>
      <c r="AC270" s="210"/>
      <c r="AD270" s="210"/>
      <c r="AE270" s="210"/>
      <c r="AF270" s="210"/>
      <c r="AG270" s="210" t="s">
        <v>161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2" x14ac:dyDescent="0.2">
      <c r="A271" s="217"/>
      <c r="B271" s="218"/>
      <c r="C271" s="247" t="s">
        <v>391</v>
      </c>
      <c r="D271" s="221"/>
      <c r="E271" s="222">
        <v>128</v>
      </c>
      <c r="F271" s="220"/>
      <c r="G271" s="220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10"/>
      <c r="AA271" s="210"/>
      <c r="AB271" s="210"/>
      <c r="AC271" s="210"/>
      <c r="AD271" s="210"/>
      <c r="AE271" s="210"/>
      <c r="AF271" s="210"/>
      <c r="AG271" s="210" t="s">
        <v>153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2" x14ac:dyDescent="0.2">
      <c r="A272" s="217"/>
      <c r="B272" s="218"/>
      <c r="C272" s="245"/>
      <c r="D272" s="240"/>
      <c r="E272" s="240"/>
      <c r="F272" s="240"/>
      <c r="G272" s="240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10"/>
      <c r="AA272" s="210"/>
      <c r="AB272" s="210"/>
      <c r="AC272" s="210"/>
      <c r="AD272" s="210"/>
      <c r="AE272" s="210"/>
      <c r="AF272" s="210"/>
      <c r="AG272" s="210" t="s">
        <v>125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33" x14ac:dyDescent="0.2">
      <c r="A273" s="3"/>
      <c r="B273" s="4"/>
      <c r="C273" s="248"/>
      <c r="D273" s="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AE273">
        <v>12</v>
      </c>
      <c r="AF273">
        <v>21</v>
      </c>
      <c r="AG273" t="s">
        <v>99</v>
      </c>
    </row>
    <row r="274" spans="1:33" x14ac:dyDescent="0.2">
      <c r="A274" s="213"/>
      <c r="B274" s="214" t="s">
        <v>29</v>
      </c>
      <c r="C274" s="249"/>
      <c r="D274" s="215"/>
      <c r="E274" s="216"/>
      <c r="F274" s="216"/>
      <c r="G274" s="230">
        <f>G8+G19+G24+G29+G33+G41+G50+G55+G61+G65+G93+G100+G126+G131+G135+G149+G154+G179+G196+G201+G220+G233+G255+G261+G265</f>
        <v>0</v>
      </c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AE274">
        <f>SUMIF(L7:L272,AE273,G7:G272)</f>
        <v>0</v>
      </c>
      <c r="AF274">
        <f>SUMIF(L7:L272,AF273,G7:G272)</f>
        <v>0</v>
      </c>
      <c r="AG274" t="s">
        <v>154</v>
      </c>
    </row>
    <row r="275" spans="1:33" x14ac:dyDescent="0.2">
      <c r="C275" s="250"/>
      <c r="D275" s="10"/>
      <c r="AG275" t="s">
        <v>156</v>
      </c>
    </row>
    <row r="276" spans="1:33" x14ac:dyDescent="0.2">
      <c r="D276" s="10"/>
    </row>
    <row r="277" spans="1:33" x14ac:dyDescent="0.2">
      <c r="D277" s="10"/>
    </row>
    <row r="278" spans="1:33" x14ac:dyDescent="0.2">
      <c r="D278" s="10"/>
    </row>
    <row r="279" spans="1:33" x14ac:dyDescent="0.2">
      <c r="D279" s="10"/>
    </row>
    <row r="280" spans="1:33" x14ac:dyDescent="0.2">
      <c r="D280" s="10"/>
    </row>
    <row r="281" spans="1:33" x14ac:dyDescent="0.2">
      <c r="D281" s="10"/>
    </row>
    <row r="282" spans="1:33" x14ac:dyDescent="0.2">
      <c r="D282" s="10"/>
    </row>
    <row r="283" spans="1:33" x14ac:dyDescent="0.2">
      <c r="D283" s="10"/>
    </row>
    <row r="284" spans="1:33" x14ac:dyDescent="0.2">
      <c r="D284" s="10"/>
    </row>
    <row r="285" spans="1:33" x14ac:dyDescent="0.2">
      <c r="D285" s="10"/>
    </row>
    <row r="286" spans="1:33" x14ac:dyDescent="0.2">
      <c r="D286" s="10"/>
    </row>
    <row r="287" spans="1:33" x14ac:dyDescent="0.2">
      <c r="D287" s="10"/>
    </row>
    <row r="288" spans="1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zvnEMjb5F8gdXGk/yZ/hAYS0M1A2RGBJOK65nYBD/U16/inq+Vv10ZQVcMFWFy2lkf5s1hMYjRGRNhriRlRyA==" saltValue="zt0/iuO1Y16SP1VdRD4DjQ==" spinCount="100000" sheet="1" formatRows="0"/>
  <mergeCells count="103">
    <mergeCell ref="C272:G272"/>
    <mergeCell ref="C257:G257"/>
    <mergeCell ref="C258:G258"/>
    <mergeCell ref="C260:G260"/>
    <mergeCell ref="C264:G264"/>
    <mergeCell ref="C267:G267"/>
    <mergeCell ref="C269:G269"/>
    <mergeCell ref="C243:G243"/>
    <mergeCell ref="C245:G245"/>
    <mergeCell ref="C247:G247"/>
    <mergeCell ref="C249:G249"/>
    <mergeCell ref="C251:G251"/>
    <mergeCell ref="C254:G254"/>
    <mergeCell ref="C230:G230"/>
    <mergeCell ref="C232:G232"/>
    <mergeCell ref="C235:G235"/>
    <mergeCell ref="C237:G237"/>
    <mergeCell ref="C239:G239"/>
    <mergeCell ref="C241:G241"/>
    <mergeCell ref="C217:G217"/>
    <mergeCell ref="C219:G219"/>
    <mergeCell ref="C222:G222"/>
    <mergeCell ref="C224:G224"/>
    <mergeCell ref="C226:G226"/>
    <mergeCell ref="C228:G228"/>
    <mergeCell ref="C205:G205"/>
    <mergeCell ref="C207:G207"/>
    <mergeCell ref="C208:G208"/>
    <mergeCell ref="C211:G211"/>
    <mergeCell ref="C213:G213"/>
    <mergeCell ref="C215:G215"/>
    <mergeCell ref="C189:G189"/>
    <mergeCell ref="C192:G192"/>
    <mergeCell ref="C195:G195"/>
    <mergeCell ref="C198:G198"/>
    <mergeCell ref="C200:G200"/>
    <mergeCell ref="C203:G203"/>
    <mergeCell ref="C173:G173"/>
    <mergeCell ref="C175:G175"/>
    <mergeCell ref="C178:G178"/>
    <mergeCell ref="C181:G181"/>
    <mergeCell ref="C183:G183"/>
    <mergeCell ref="C186:G186"/>
    <mergeCell ref="C157:G157"/>
    <mergeCell ref="C160:G160"/>
    <mergeCell ref="C162:G162"/>
    <mergeCell ref="C165:G165"/>
    <mergeCell ref="C168:G168"/>
    <mergeCell ref="C170:G170"/>
    <mergeCell ref="C140:G140"/>
    <mergeCell ref="C143:G143"/>
    <mergeCell ref="C145:G145"/>
    <mergeCell ref="C148:G148"/>
    <mergeCell ref="C151:G151"/>
    <mergeCell ref="C153:G153"/>
    <mergeCell ref="C125:G125"/>
    <mergeCell ref="C128:G128"/>
    <mergeCell ref="C130:G130"/>
    <mergeCell ref="C133:G133"/>
    <mergeCell ref="C134:G134"/>
    <mergeCell ref="C137:G137"/>
    <mergeCell ref="C106:G106"/>
    <mergeCell ref="C109:G109"/>
    <mergeCell ref="C112:G112"/>
    <mergeCell ref="C116:G116"/>
    <mergeCell ref="C118:G118"/>
    <mergeCell ref="C121:G121"/>
    <mergeCell ref="C88:G88"/>
    <mergeCell ref="C90:G90"/>
    <mergeCell ref="C92:G92"/>
    <mergeCell ref="C96:G96"/>
    <mergeCell ref="C99:G99"/>
    <mergeCell ref="C103:G103"/>
    <mergeCell ref="C73:G73"/>
    <mergeCell ref="C77:G77"/>
    <mergeCell ref="C80:G80"/>
    <mergeCell ref="C82:G82"/>
    <mergeCell ref="C84:G84"/>
    <mergeCell ref="C86:G86"/>
    <mergeCell ref="C57:G57"/>
    <mergeCell ref="C60:G60"/>
    <mergeCell ref="C64:G64"/>
    <mergeCell ref="C67:G67"/>
    <mergeCell ref="C69:G69"/>
    <mergeCell ref="C71:G71"/>
    <mergeCell ref="C35:G35"/>
    <mergeCell ref="C40:G40"/>
    <mergeCell ref="C43:G43"/>
    <mergeCell ref="C45:G45"/>
    <mergeCell ref="C49:G49"/>
    <mergeCell ref="C54:G54"/>
    <mergeCell ref="C18:G18"/>
    <mergeCell ref="C21:G21"/>
    <mergeCell ref="C23:G23"/>
    <mergeCell ref="C26:G26"/>
    <mergeCell ref="C28:G28"/>
    <mergeCell ref="C32:G32"/>
    <mergeCell ref="A1:G1"/>
    <mergeCell ref="C2:G2"/>
    <mergeCell ref="C3:G3"/>
    <mergeCell ref="C4:G4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ON a VN Pol</vt:lpstr>
      <vt:lpstr>SO 101 SO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ON a VN Pol'!Názvy_tisku</vt:lpstr>
      <vt:lpstr>'SO 101 SO 101 Pol'!Názvy_tisku</vt:lpstr>
      <vt:lpstr>oadresa</vt:lpstr>
      <vt:lpstr>Stavba!Objednatel</vt:lpstr>
      <vt:lpstr>Stavba!Objekt</vt:lpstr>
      <vt:lpstr>'000 ON a VN Pol'!Oblast_tisku</vt:lpstr>
      <vt:lpstr>'SO 101 SO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2019-03-19T12:27:02Z</cp:lastPrinted>
  <dcterms:created xsi:type="dcterms:W3CDTF">2009-04-08T07:15:50Z</dcterms:created>
  <dcterms:modified xsi:type="dcterms:W3CDTF">2025-03-04T11:54:40Z</dcterms:modified>
</cp:coreProperties>
</file>